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6392" windowHeight="5652" tabRatio="973" activeTab="0"/>
  </bookViews>
  <sheets>
    <sheet name="Notas a los Edos Financieros" sheetId="55" r:id="rId1"/>
    <sheet name="ESF-01" sheetId="30" r:id="rId2"/>
    <sheet name="ESF-01 (I)" sheetId="2" state="hidden" r:id="rId3"/>
    <sheet name="ESF-02 " sheetId="31" r:id="rId4"/>
    <sheet name="ESF-02 (I)" sheetId="3" state="hidden" r:id="rId5"/>
    <sheet name="ESF-03" sheetId="32" r:id="rId6"/>
    <sheet name="ESF-03 (I)" sheetId="4" state="hidden" r:id="rId7"/>
    <sheet name="ESF-04" sheetId="33" r:id="rId8"/>
    <sheet name="ESF-05" sheetId="34" r:id="rId9"/>
    <sheet name="ESF-05 (I)" sheetId="5" state="hidden" r:id="rId10"/>
    <sheet name="ESF-06 " sheetId="35" r:id="rId11"/>
    <sheet name="ESF-06 (I)" sheetId="6" state="hidden" r:id="rId12"/>
    <sheet name="ESF-07" sheetId="36" r:id="rId13"/>
    <sheet name="ESF-07 (I)" sheetId="7" state="hidden" r:id="rId14"/>
    <sheet name="ESF-08" sheetId="37" r:id="rId15"/>
    <sheet name="ESF-08 (I)" sheetId="8" state="hidden" r:id="rId16"/>
    <sheet name="ESF-09" sheetId="38" r:id="rId17"/>
    <sheet name="ESF-09 (I)" sheetId="9" state="hidden" r:id="rId18"/>
    <sheet name="ESF-10" sheetId="39" r:id="rId19"/>
    <sheet name="ESF-10 (I)" sheetId="10" state="hidden" r:id="rId20"/>
    <sheet name="ESF-11" sheetId="40" r:id="rId21"/>
    <sheet name="ESF-11 (I)" sheetId="11" state="hidden" r:id="rId22"/>
    <sheet name="ESF-12 " sheetId="41" r:id="rId23"/>
    <sheet name="ESF-12 (I)" sheetId="12" state="hidden" r:id="rId24"/>
    <sheet name="ESF-13" sheetId="42" r:id="rId25"/>
    <sheet name="ESF-13 (I)" sheetId="13" state="hidden" r:id="rId26"/>
    <sheet name="ESF-14" sheetId="43" r:id="rId27"/>
    <sheet name="ESF-14 (I)" sheetId="14" state="hidden" r:id="rId28"/>
    <sheet name="ESF-15" sheetId="56" r:id="rId29"/>
    <sheet name="ESF-15 (I)" sheetId="27" state="hidden" r:id="rId30"/>
    <sheet name="EA-01" sheetId="44" r:id="rId31"/>
    <sheet name="EA-01 (I)" sheetId="16" state="hidden" r:id="rId32"/>
    <sheet name="EA-02" sheetId="45" r:id="rId33"/>
    <sheet name="EA-02 (I)" sheetId="17" state="hidden" r:id="rId34"/>
    <sheet name="EA-03" sheetId="46" r:id="rId35"/>
    <sheet name="EA-03 (I)" sheetId="18" state="hidden" r:id="rId36"/>
    <sheet name="VHP-01" sheetId="47" r:id="rId37"/>
    <sheet name="VHP-01 (I)" sheetId="19" state="hidden" r:id="rId38"/>
    <sheet name="VHP-02" sheetId="48" r:id="rId39"/>
    <sheet name="VHP-02 (I)" sheetId="20" state="hidden" r:id="rId40"/>
    <sheet name="EFE-01  " sheetId="49" r:id="rId41"/>
    <sheet name="EFE-01 (I)" sheetId="21" state="hidden" r:id="rId42"/>
    <sheet name="EFE-02" sheetId="50" r:id="rId43"/>
    <sheet name="EFE-02 (I)" sheetId="22" state="hidden" r:id="rId44"/>
    <sheet name="EFE-03" sheetId="51" r:id="rId45"/>
    <sheet name="Conciliacion_Ig" sheetId="52" r:id="rId46"/>
    <sheet name="Conciliacion_Ig (I)" sheetId="26" state="hidden" r:id="rId47"/>
    <sheet name="Conciliacion_Eg" sheetId="53" r:id="rId48"/>
    <sheet name="Conciliacion_Eg (I)" sheetId="25" state="hidden" r:id="rId49"/>
    <sheet name="Memoria" sheetId="54" r:id="rId50"/>
    <sheet name="Memoria (I)" sheetId="23" state="hidden" r:id="rId51"/>
  </sheets>
  <externalReferences>
    <externalReference r:id="rId54"/>
  </externalReferences>
  <definedNames>
    <definedName name="_xlnm._FilterDatabase" localSheetId="5" hidden="1">'ESF-03'!$A$66:$I$254</definedName>
    <definedName name="_xlnm.Print_Area" localSheetId="47">'Conciliacion_Eg'!$A$1:$C$35</definedName>
    <definedName name="_xlnm.Print_Area" localSheetId="46">'Conciliacion_Ig (I)'!$A$1:$D$11</definedName>
    <definedName name="_xlnm.Print_Area" localSheetId="30">'EA-01'!$A$1:$D$235</definedName>
    <definedName name="_xlnm.Print_Area" localSheetId="32">'EA-02'!$A$1:$E$11</definedName>
    <definedName name="_xlnm.Print_Area" localSheetId="34">'EA-03'!$A$1:$E$153</definedName>
    <definedName name="_xlnm.Print_Area" localSheetId="40">'EFE-01  '!$A$1:$E$22</definedName>
    <definedName name="_xlnm.Print_Area" localSheetId="42">'EFE-02'!$A$1:$D$42</definedName>
    <definedName name="_xlnm.Print_Area" localSheetId="44">'EFE-03'!$A$1:$D$43</definedName>
    <definedName name="_xlnm.Print_Area" localSheetId="1">'ESF-01'!$A$1:$E$32</definedName>
    <definedName name="_xlnm.Print_Area" localSheetId="3">'ESF-02 '!$A$1:$H$32</definedName>
    <definedName name="_xlnm.Print_Area" localSheetId="5">'ESF-03'!$A$1:$I$282</definedName>
    <definedName name="_xlnm.Print_Area" localSheetId="6">'ESF-03 (I)'!$A$1:$H$14</definedName>
    <definedName name="_xlnm.Print_Area" localSheetId="7">'ESF-04'!$A$1:$H$8</definedName>
    <definedName name="_xlnm.Print_Area" localSheetId="8">'ESF-05'!$A$1:$D$23</definedName>
    <definedName name="_xlnm.Print_Area" localSheetId="10">'ESF-06 '!$A$1:$G$10</definedName>
    <definedName name="_xlnm.Print_Area" localSheetId="12">'ESF-07'!$A$1:$E$9</definedName>
    <definedName name="_xlnm.Print_Area" localSheetId="14">'ESF-08'!$A$1:$H$112</definedName>
    <definedName name="_xlnm.Print_Area" localSheetId="16">'ESF-09'!$A$1:$F$25</definedName>
    <definedName name="_xlnm.Print_Area" localSheetId="18">'ESF-10'!$A$1:$H$8</definedName>
    <definedName name="_xlnm.Print_Area" localSheetId="20">'ESF-11'!$A$1:$D$25</definedName>
    <definedName name="_xlnm.Print_Area" localSheetId="22">'ESF-12 '!$A$1:$H$239</definedName>
    <definedName name="_xlnm.Print_Area" localSheetId="24">'ESF-13'!$A$1:$E$16</definedName>
    <definedName name="_xlnm.Print_Area" localSheetId="26">'ESF-14'!$A$1:$E$23</definedName>
    <definedName name="_xlnm.Print_Area" localSheetId="49">'Memoria'!$A$1:$F$75</definedName>
    <definedName name="_xlnm.Print_Area" localSheetId="0">'Notas a los Edos Financieros'!$A$1:$G$51</definedName>
    <definedName name="_xlnm.Print_Area" localSheetId="36">'VHP-01'!$A$1:$G$9</definedName>
    <definedName name="_xlnm.Print_Area" localSheetId="38">'VHP-02'!$A$1:$F$10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52511"/>
</workbook>
</file>

<file path=xl/sharedStrings.xml><?xml version="1.0" encoding="utf-8"?>
<sst xmlns="http://schemas.openxmlformats.org/spreadsheetml/2006/main" count="3117" uniqueCount="2431">
  <si>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</si>
  <si>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</si>
  <si>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</si>
  <si>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</si>
  <si>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</si>
  <si>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</si>
  <si>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</si>
  <si>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</si>
  <si>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</si>
  <si>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</si>
  <si>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</si>
  <si>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</si>
  <si>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</si>
  <si>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</si>
  <si>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</si>
  <si>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</si>
  <si>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</si>
  <si>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</si>
  <si>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</si>
  <si>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</si>
  <si>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</si>
  <si>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</si>
  <si>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</si>
  <si>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</si>
  <si>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</si>
  <si>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</si>
  <si>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</si>
  <si>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</si>
  <si>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</si>
  <si>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</si>
  <si>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</si>
  <si>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</si>
  <si>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</si>
  <si>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</si>
  <si>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</si>
  <si>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</si>
  <si>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</si>
  <si>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</si>
  <si>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</si>
  <si>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</si>
  <si>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</si>
  <si>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</si>
  <si>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</si>
  <si>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</si>
  <si>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</si>
  <si>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</si>
  <si>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</si>
  <si>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</si>
  <si>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</si>
  <si>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</si>
  <si>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</si>
  <si>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</si>
  <si>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</si>
  <si>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</si>
  <si>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</si>
  <si>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</si>
  <si>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</si>
  <si>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</si>
  <si>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</si>
  <si>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</si>
  <si>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</si>
  <si>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</si>
  <si>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</si>
  <si>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</si>
  <si>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</si>
  <si>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</si>
  <si>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</si>
  <si>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</si>
  <si>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</si>
  <si>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</si>
  <si>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</si>
  <si>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</si>
  <si>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</si>
  <si>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</si>
  <si>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</si>
  <si>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</si>
  <si>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</si>
  <si>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</si>
  <si>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</si>
  <si>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</si>
  <si>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</si>
  <si>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</si>
  <si>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</si>
  <si>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</si>
  <si>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</si>
  <si>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</si>
  <si>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</si>
  <si>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</si>
  <si>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</si>
  <si>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</si>
  <si>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</si>
  <si>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</si>
  <si>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</si>
  <si>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</si>
  <si>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</si>
  <si>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</si>
  <si>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</si>
  <si>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</si>
  <si>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</si>
  <si>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</si>
  <si>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</si>
  <si>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</si>
  <si>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</si>
  <si>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</si>
  <si>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</si>
  <si>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</si>
  <si>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</si>
  <si>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</si>
  <si>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</si>
  <si>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</si>
  <si>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</si>
  <si>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</si>
  <si>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</si>
  <si>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</si>
  <si>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</si>
  <si>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</si>
  <si>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</si>
  <si>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</si>
  <si>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</si>
  <si>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</si>
  <si>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</si>
  <si>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</si>
  <si>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</si>
  <si>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</si>
  <si>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</si>
  <si>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</si>
  <si>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</si>
  <si>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</si>
  <si>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</si>
  <si>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</si>
  <si>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</si>
  <si>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</si>
  <si>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</si>
  <si>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</si>
  <si>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</si>
  <si>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</si>
  <si>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</si>
  <si>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</si>
  <si>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</si>
  <si>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</si>
  <si>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</si>
  <si>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</si>
  <si>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</si>
  <si>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</si>
  <si>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</si>
  <si>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</si>
  <si>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</si>
  <si>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</si>
  <si>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</si>
  <si>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</si>
  <si>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</si>
  <si>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</si>
  <si>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</si>
  <si>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</si>
  <si>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</si>
  <si>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</si>
  <si>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</si>
  <si>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</si>
  <si>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</si>
  <si>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</si>
  <si>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</si>
  <si>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</si>
  <si>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</si>
  <si>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</si>
  <si>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</si>
  <si>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</si>
  <si>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</si>
  <si>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</si>
  <si>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</si>
  <si>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</si>
  <si>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</si>
  <si>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</si>
  <si>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</si>
  <si>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</si>
  <si>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</si>
  <si>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</si>
  <si>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</si>
  <si>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</si>
  <si>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</si>
  <si>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</si>
  <si>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</si>
  <si>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</si>
  <si>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</si>
  <si>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</si>
  <si>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</si>
  <si>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</si>
  <si>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</si>
  <si>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</si>
  <si>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</si>
  <si>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</si>
  <si>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</si>
  <si>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</si>
  <si>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</si>
  <si>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</si>
  <si>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</si>
  <si>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</si>
  <si>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</si>
  <si>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</si>
  <si>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</si>
  <si>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</si>
  <si>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</si>
  <si>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</si>
  <si>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</si>
  <si>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</si>
  <si>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</si>
  <si>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</si>
  <si>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</si>
  <si>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</si>
  <si>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</si>
  <si>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</si>
  <si>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</si>
  <si>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</si>
  <si>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</si>
  <si>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</si>
  <si>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</si>
  <si>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</si>
  <si>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</si>
  <si>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</si>
  <si>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</si>
  <si>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</si>
  <si>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</si>
  <si>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</si>
  <si>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</si>
  <si>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</si>
  <si>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</si>
  <si>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</si>
  <si>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</si>
  <si>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</si>
  <si>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</si>
  <si>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</si>
  <si>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</si>
  <si>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</si>
  <si>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</si>
  <si>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</si>
  <si>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</si>
  <si>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</si>
  <si>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</si>
  <si>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</si>
  <si>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</si>
  <si>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</si>
  <si>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</si>
  <si>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</si>
  <si>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</si>
  <si>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</si>
  <si>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</si>
  <si>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</si>
  <si>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</si>
  <si>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</si>
  <si>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</si>
  <si>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</si>
  <si>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</si>
  <si>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</si>
  <si>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</si>
  <si>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</si>
  <si>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</si>
  <si>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</si>
  <si>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</si>
  <si>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</si>
  <si>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</si>
  <si>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</si>
  <si>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</si>
  <si>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</si>
  <si>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</si>
  <si>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</si>
  <si>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</si>
  <si>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</si>
  <si>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</si>
  <si>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</si>
  <si>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</si>
  <si>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</si>
  <si>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</si>
  <si>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</si>
  <si>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</si>
  <si>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</si>
  <si>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</si>
  <si>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</si>
  <si>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</si>
  <si>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</si>
  <si>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</si>
  <si>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</si>
  <si>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</si>
  <si>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</si>
  <si>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</si>
  <si>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</si>
  <si>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</si>
  <si>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</si>
  <si>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</si>
  <si>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</si>
  <si>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</si>
  <si>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</si>
  <si>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</si>
  <si>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</si>
  <si>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</si>
  <si>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</si>
  <si>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</si>
  <si>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</si>
  <si>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</si>
  <si>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</si>
  <si>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</si>
  <si>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</si>
  <si>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</si>
  <si>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</si>
  <si>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</si>
  <si>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</si>
  <si>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</si>
  <si>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</si>
  <si>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</si>
  <si>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</si>
  <si>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</si>
  <si>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</si>
  <si>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</si>
  <si>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</si>
  <si>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</si>
  <si>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</si>
  <si>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</si>
  <si>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</si>
  <si>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</si>
  <si>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</si>
  <si>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</si>
  <si>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</si>
  <si>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</si>
  <si>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</si>
  <si>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</si>
  <si>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</si>
  <si>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</si>
  <si>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</si>
  <si>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</si>
  <si>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</si>
  <si>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</si>
  <si>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</si>
  <si>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</si>
  <si>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</si>
  <si>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</si>
  <si>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</si>
  <si>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</si>
  <si>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</si>
  <si>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</si>
  <si>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</si>
  <si>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</si>
  <si>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</si>
  <si>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</si>
  <si>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</si>
  <si>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</si>
  <si>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</si>
  <si>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</si>
  <si>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</si>
  <si>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</si>
  <si>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</si>
  <si>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</si>
  <si>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</si>
  <si>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</si>
  <si>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</si>
  <si>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</si>
  <si>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</si>
  <si>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</si>
  <si>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</si>
  <si>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</si>
  <si>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</si>
  <si>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</si>
  <si>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</si>
  <si>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</si>
  <si>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</si>
  <si>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</si>
  <si>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</si>
  <si>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</si>
  <si>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</si>
  <si>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</si>
  <si>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</si>
  <si>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</si>
  <si>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</si>
  <si>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</si>
  <si>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</si>
  <si>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</si>
  <si>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</si>
  <si>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</si>
  <si>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</si>
  <si>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</si>
  <si>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</si>
  <si>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</si>
  <si>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</si>
  <si>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</si>
  <si>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</si>
  <si>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</si>
  <si>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</si>
  <si>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</si>
  <si>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</si>
  <si>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</si>
  <si>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</si>
  <si>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</si>
  <si>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</si>
  <si>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</si>
  <si>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</si>
  <si>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</si>
  <si>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</si>
  <si>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</si>
  <si>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</si>
  <si>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</si>
  <si>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</si>
  <si>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</si>
  <si>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</si>
  <si>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</si>
  <si>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</si>
  <si>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</si>
  <si>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</si>
  <si>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</si>
  <si>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</si>
  <si>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</si>
  <si>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</si>
  <si>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</si>
  <si>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</si>
  <si>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</si>
  <si>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</si>
  <si>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</si>
  <si>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</si>
  <si>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</si>
  <si>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</si>
  <si>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</si>
  <si>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</si>
  <si>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</si>
  <si>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</si>
  <si>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</si>
  <si>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</si>
  <si>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</si>
  <si>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</si>
  <si>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</si>
  <si>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</si>
  <si>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</si>
  <si>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</si>
  <si>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</si>
  <si>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</si>
  <si>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</si>
  <si>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</si>
  <si>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</si>
  <si>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</si>
  <si>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</si>
  <si>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</si>
  <si>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</si>
  <si>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</si>
  <si>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</si>
  <si>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</si>
  <si>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</si>
  <si>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</si>
  <si>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</si>
  <si>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</si>
  <si>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</si>
  <si>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</si>
  <si>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</si>
  <si>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</si>
  <si>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</si>
  <si>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</si>
  <si>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</si>
  <si>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</si>
  <si>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</si>
  <si>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</si>
  <si>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</si>
  <si>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</si>
  <si>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</si>
  <si>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</si>
  <si>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</si>
  <si>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</si>
  <si>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</si>
  <si>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</si>
  <si>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</si>
  <si>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</si>
  <si>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</si>
  <si>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</si>
  <si>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</si>
  <si>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</si>
  <si>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</si>
  <si>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</si>
  <si>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</si>
  <si>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</si>
  <si>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</si>
  <si>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</si>
  <si>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</si>
  <si>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</si>
  <si>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</si>
  <si>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</si>
  <si>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</si>
  <si>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</si>
  <si>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</si>
  <si>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</si>
  <si>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</si>
  <si>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</si>
  <si>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</si>
  <si>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</si>
  <si>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</si>
  <si>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</si>
  <si>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</si>
  <si>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</si>
  <si>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</si>
  <si>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</si>
  <si>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</si>
  <si>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</si>
  <si>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</si>
  <si>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</si>
  <si>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</si>
  <si>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</si>
  <si>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</si>
  <si>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</si>
  <si>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</si>
  <si>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</si>
  <si>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</si>
  <si>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</si>
  <si>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</si>
  <si>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</si>
  <si>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</si>
  <si>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</si>
  <si>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</si>
  <si>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</si>
  <si>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</si>
  <si>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</si>
  <si>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</si>
  <si>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</si>
  <si>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</si>
  <si>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</si>
  <si>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</si>
  <si>
    <t>1114    INVERSIONES TEMPORALES (HASTA 3 MESES)</t>
  </si>
  <si>
    <t>11140-0000-0002-0000-0000</t>
  </si>
  <si>
    <t>INVERSIONES BANORTE</t>
  </si>
  <si>
    <t>11140-0000-0005-0000-0000</t>
  </si>
  <si>
    <t>INVERSIONES BAJIO</t>
  </si>
  <si>
    <t>11140-0000-0008-0000-0000</t>
  </si>
  <si>
    <t>INVERSIONES INTERACCIONES</t>
  </si>
  <si>
    <t>11140-0000-0009-0000-0000</t>
  </si>
  <si>
    <t>INVERSIONES VARIAS</t>
  </si>
  <si>
    <t>MESA DE DINERO/PAPEL GUBERNAMENTAL</t>
  </si>
  <si>
    <t>NADA QUE COMENTAR</t>
  </si>
  <si>
    <t>12111-7610-0000-0000-0000</t>
  </si>
  <si>
    <t>DEPOSITOS A LP EN MONEDA NACIONAL</t>
  </si>
  <si>
    <t>CERTIFICADO BURSÁTIL</t>
  </si>
  <si>
    <t>11220-0000-0001-0000-0000</t>
  </si>
  <si>
    <t>CHEQUES DEVUELTOS</t>
  </si>
  <si>
    <t>11220-0000-0002-0000-0000</t>
  </si>
  <si>
    <t>ANTICIPO DE SUELDOS</t>
  </si>
  <si>
    <t>11220-0000-0009-0000-0000</t>
  </si>
  <si>
    <t>ANTICIPO AGUINALDOS</t>
  </si>
  <si>
    <t>11226-0000-0000-0000-0000</t>
  </si>
  <si>
    <t>CUENTAS POR COBRAR A ENTIDADES FEDERATIV</t>
  </si>
  <si>
    <t>11229-0000-0000-0000-0000</t>
  </si>
  <si>
    <t>OTRAS CUENTAS POR COBRAR</t>
  </si>
  <si>
    <t>11240-0000-0004-0002-0000</t>
  </si>
  <si>
    <t>ARRENDAMIENTO DE BIENES MUNICIPALES</t>
  </si>
  <si>
    <t>11240-0000-0005-0001-0000</t>
  </si>
  <si>
    <t>MULTAS TRÁNSITO</t>
  </si>
  <si>
    <t>11240-0000-0005-0002-0000</t>
  </si>
  <si>
    <t>MULTAS TRÁNSITO (PAE)</t>
  </si>
  <si>
    <t>11240-0000-0005-0003-0000</t>
  </si>
  <si>
    <t>MULTAS DE TRANSPORTE PUBLICO</t>
  </si>
  <si>
    <t>11240-0000-0005-0004-0000</t>
  </si>
  <si>
    <t>MULTAS DE TRANSPORTE (PAE)</t>
  </si>
  <si>
    <t>11240-0000-0005-0009-0000</t>
  </si>
  <si>
    <t>MULTAS FISCALIZACIÓN</t>
  </si>
  <si>
    <t>11240-0000-0005-0010-0000</t>
  </si>
  <si>
    <t>MULTAS FISCALIZACIÓN (PAE)</t>
  </si>
  <si>
    <t>11240-0000-0005-0015-0000</t>
  </si>
  <si>
    <t>MULTAS ECOLOGÍA</t>
  </si>
  <si>
    <t>11240-0000-0005-0016-0000</t>
  </si>
  <si>
    <t>MULTAS ECOLOGÍA (PAE)</t>
  </si>
  <si>
    <t>11240-0000-0005-0020-0000</t>
  </si>
  <si>
    <t>MULTAS VERIFICACIÓN NORMATIVA</t>
  </si>
  <si>
    <t>11240-0000-0005-0021-0000</t>
  </si>
  <si>
    <t>MULTAS VERIFICACIÓN NORMATIVA (PAE)</t>
  </si>
  <si>
    <t>11240-0000-0005-0030-0000</t>
  </si>
  <si>
    <t>MULTAS POR INCUMPLIMIENTO DE CONTRATOS</t>
  </si>
  <si>
    <t>11230-0000-0001-0016-0000</t>
  </si>
  <si>
    <t>ROCIO HERNANDEZ GONZALEZ</t>
  </si>
  <si>
    <t>11230-0000-0001-0096-0000</t>
  </si>
  <si>
    <t>ESTHELA ESTRADA MEZA</t>
  </si>
  <si>
    <t>11230-0000-0001-0374-0000</t>
  </si>
  <si>
    <t>BALTAZAR RODRIGUEZ AVIÑA</t>
  </si>
  <si>
    <t>11230-0000-0001-0378-0000</t>
  </si>
  <si>
    <t>LETICIA CALDERON VELA</t>
  </si>
  <si>
    <t>11230-0000-0001-0382-0000</t>
  </si>
  <si>
    <t>MIGUEL ANGEL BALDERAS FERNANDEZ</t>
  </si>
  <si>
    <t>11230-0000-0001-0403-0000</t>
  </si>
  <si>
    <t>ISRAEL MARTINEZ MARTINEZ</t>
  </si>
  <si>
    <t>11230-0000-0001-0434-0000</t>
  </si>
  <si>
    <t>LUZ ELENA BOSQUES VERA</t>
  </si>
  <si>
    <t>11230-0000-0001-0463-0000</t>
  </si>
  <si>
    <t>FRANCISCO JAVIER AGUILERA CANDELAS</t>
  </si>
  <si>
    <t>11230-0000-0001-0474-0000</t>
  </si>
  <si>
    <t>RODOLFO HERRERA PEREZ</t>
  </si>
  <si>
    <t>11230-0000-0001-0542-0000</t>
  </si>
  <si>
    <t>RAQUEL RUVALCABA CERVANTES</t>
  </si>
  <si>
    <t>11230-0000-0001-0656-0000</t>
  </si>
  <si>
    <t>ENRIQUE MARUMOTO TORRES</t>
  </si>
  <si>
    <t>11230-0000-0001-0666-0000</t>
  </si>
  <si>
    <t>SALOMÓN OCAMPO MENDOZA</t>
  </si>
  <si>
    <t>11230-0000-0001-0677-0000</t>
  </si>
  <si>
    <t>DE LA ROSA OLVERA RITA</t>
  </si>
  <si>
    <t>11230-0000-0001-0678-0000</t>
  </si>
  <si>
    <t>ROBLES HERNANDEZ JUAN IGNACIO</t>
  </si>
  <si>
    <t>11230-0000-0001-0700-0000</t>
  </si>
  <si>
    <t>GLORIA BEATRIZ GUZMAN GORDILLO</t>
  </si>
  <si>
    <t>11230-0000-0001-0708-0000</t>
  </si>
  <si>
    <t>ALMA LETICIA ARAUJO HERNANDEZ</t>
  </si>
  <si>
    <t>11230-0000-0001-0731-0000</t>
  </si>
  <si>
    <t>YOLANDA MAYELA ROSANO REYES</t>
  </si>
  <si>
    <t>11230-0000-0001-0765-0000</t>
  </si>
  <si>
    <t>Desirée Valeria Ukobitz</t>
  </si>
  <si>
    <t>11230-0000-0003-0001-0000</t>
  </si>
  <si>
    <t>DEUDORES DIVERSOS</t>
  </si>
  <si>
    <t>11230-0000-0003-0011-0000</t>
  </si>
  <si>
    <t>11230-0000-0003-0012-0000</t>
  </si>
  <si>
    <t>ALMA JANETH MORENO MURILLO</t>
  </si>
  <si>
    <t>11240-0000-0005-0032-0000</t>
  </si>
  <si>
    <t>MULTAS DE SERVICIOS DE SEGURIDAD PRIVADA</t>
  </si>
  <si>
    <t>11230-0000-0001-0626-0000</t>
  </si>
  <si>
    <t>RICARDO DE LA PARRA BARNARD</t>
  </si>
  <si>
    <t>11230-0000-0001-0689-0000</t>
  </si>
  <si>
    <t>LUIS ENRIQUE RAMIREZ SALDAÑA</t>
  </si>
  <si>
    <t>11230-0000-0001-0711-0000</t>
  </si>
  <si>
    <t>PALOMARES TORRES ROBERTO</t>
  </si>
  <si>
    <t>11230-0000-0001-0767-0000</t>
  </si>
  <si>
    <t>ANDRES REYES MORALES</t>
  </si>
  <si>
    <t>11230-0000-0001-0769-0000</t>
  </si>
  <si>
    <t>SANDRA ELVIA ROMERO ARAUJO</t>
  </si>
  <si>
    <t>11230-0000-0001-0776-0000</t>
  </si>
  <si>
    <t>JUAN PABLO VERDIN MUÑOZ</t>
  </si>
  <si>
    <t>11230-0000-0001-0779-0000</t>
  </si>
  <si>
    <t>DARIO ROBERTO RODRÍGUEZ OLIVA</t>
  </si>
  <si>
    <t>11230-0000-0001-0780-0000</t>
  </si>
  <si>
    <t>HERNANDEZ ROJAS ADRIAN</t>
  </si>
  <si>
    <t>11230-0000-0001-0782-0000</t>
  </si>
  <si>
    <t>VIRIDIANA PIMENTEL SANCHEZ</t>
  </si>
  <si>
    <t>11230-0000-0003-0010-0000</t>
  </si>
  <si>
    <t>SRIA DE FINANZAS INVERSIÓN Y ADMON</t>
  </si>
  <si>
    <t>MARÍA EDITH MUÑOZ SOLÍS</t>
  </si>
  <si>
    <t>11230-0000-0003-0013-0000</t>
  </si>
  <si>
    <t>LIC. HUMBERTO BOTELLO RUIZ</t>
  </si>
  <si>
    <t>GASTO A COMPROBAR</t>
  </si>
  <si>
    <t>11310-0000-0172-0000-0000</t>
  </si>
  <si>
    <t>PROFESIONALES EN MANTENIMIENTO Y LIMPIEZ</t>
  </si>
  <si>
    <t>11310-0000-0198-0000-0000</t>
  </si>
  <si>
    <t>ANTICIPO ARMAMENTO</t>
  </si>
  <si>
    <t>11310-0000-0200-0000-0000</t>
  </si>
  <si>
    <t>W. CRAIG HARTLEY JR.</t>
  </si>
  <si>
    <t>11340-0000-0035-0000-0000</t>
  </si>
  <si>
    <t>CONSTRUCTORA POR SA DE CV</t>
  </si>
  <si>
    <t>11340-0000-0084-0000-0000</t>
  </si>
  <si>
    <t>CONSTRUCTORA CHAS SA DE CV</t>
  </si>
  <si>
    <t>11340-0000-0170-0000-0000</t>
  </si>
  <si>
    <t>MOISES PEREZ IBARRA</t>
  </si>
  <si>
    <t>11340-0000-0281-0000-0000</t>
  </si>
  <si>
    <t>JAIME BECERRA CORDOVA</t>
  </si>
  <si>
    <t>11340-0000-0295-0000-0000</t>
  </si>
  <si>
    <t>SISTEMAS DE INGENIERIA Y SOLUCIONES CONS</t>
  </si>
  <si>
    <t>11340-0000-0310-0000-0000</t>
  </si>
  <si>
    <t>GUSTAVO GUILLERMO BANUELOS ORTEGA</t>
  </si>
  <si>
    <t>11340-0000-0583-0000-0000</t>
  </si>
  <si>
    <t>DISEÑOS AMBIENTALES S.A. DE C.V.</t>
  </si>
  <si>
    <t>11340-0000-0589-0000-0000</t>
  </si>
  <si>
    <t>VIMACOM, S.A. DE C.V.</t>
  </si>
  <si>
    <t>11340-0000-0591-0000-0000</t>
  </si>
  <si>
    <t>PROYECTOS Y CONSTRUCCIONES PLUS, S.A. DE</t>
  </si>
  <si>
    <t>11340-0000-0595-0000-0000</t>
  </si>
  <si>
    <t>URBARK CONSTRUCCIONES S.A. DE C.V.</t>
  </si>
  <si>
    <t>11340-0000-0599-0000-0000</t>
  </si>
  <si>
    <t>GURAM CONSTRUCTORA S.A. DE C.V.</t>
  </si>
  <si>
    <t>11340-0000-0600-0000-0000</t>
  </si>
  <si>
    <t>GRUPO CONSTRUCTOR DRAGON S.A. DE C.V.</t>
  </si>
  <si>
    <t>11340-0000-0601-0000-0000</t>
  </si>
  <si>
    <t>CONSTRUCTORA Y ARRENDADORA DE MAQUINARIA</t>
  </si>
  <si>
    <t>11340-0000-0602-0000-0000</t>
  </si>
  <si>
    <t>CONSTRUCTORA NOARDIQ S.A. DE C.V.</t>
  </si>
  <si>
    <t>11340-0000-0603-0000-0000</t>
  </si>
  <si>
    <t>CONSTRUCTORA Y ARRENDADORA ARANDA &amp; GUTI</t>
  </si>
  <si>
    <t>11340-0000-0604-0000-0000</t>
  </si>
  <si>
    <t>OBRAS A TIEMPO S.A. DE C.V.</t>
  </si>
  <si>
    <t>11340-0000-0607-0000-0000</t>
  </si>
  <si>
    <t>URBANIZADORA CARR S.A. DE C.V.</t>
  </si>
  <si>
    <t>11340-0000-0610-0000-0000</t>
  </si>
  <si>
    <t>AXA PROYECTOS Y CONSTRUCCION SA DE CV</t>
  </si>
  <si>
    <t>11340-0000-0611-0000-0000</t>
  </si>
  <si>
    <t>INMOBILIARIA DIMARJ SA DE CV</t>
  </si>
  <si>
    <t>11340-0000-0613-0000-0000</t>
  </si>
  <si>
    <t>CONSTRUCCION Y SERVICIOS DEL BAJIO SA CV</t>
  </si>
  <si>
    <t>11340-0000-0614-0000-0000</t>
  </si>
  <si>
    <t>CONSTRUCTORA ELECTRICA DEL BAJIO SA CV</t>
  </si>
  <si>
    <t>11340-0000-0615-0000-0000</t>
  </si>
  <si>
    <t>MIGUEL ANGEL MATA SEGOVIANO</t>
  </si>
  <si>
    <t>11340-0000-0616-0000-0000</t>
  </si>
  <si>
    <t>JOSE DE JESUS DIAZ VARGAS</t>
  </si>
  <si>
    <t>11340-0000-0618-0000-0000</t>
  </si>
  <si>
    <t>ROSALES GAMA CONSTRUCCIONES, S.A. DE C</t>
  </si>
  <si>
    <t>11340-0000-0626-0000-0000</t>
  </si>
  <si>
    <t>JOS CONSTRUCTORA Y ARRENDADORA S.A. DE</t>
  </si>
  <si>
    <t>11340-0000-0629-0000-0000</t>
  </si>
  <si>
    <t>CONSTRUCCION Y EDIFICACION MDR S.A. DE C</t>
  </si>
  <si>
    <t>11340-0000-0630-0000-0000</t>
  </si>
  <si>
    <t>JUAN CARLOS LOPEZ GONZALEZ</t>
  </si>
  <si>
    <t>11340-0000-0632-0000-0000</t>
  </si>
  <si>
    <t>ARSA CONSTRUYE S.A. DE C.V.</t>
  </si>
  <si>
    <t>11340-0000-0638-0000-0000</t>
  </si>
  <si>
    <t>URBANIZACION Y CONSTRUCCION EN OBRA S.A.</t>
  </si>
  <si>
    <t>11340-0000-0641-0000-0000</t>
  </si>
  <si>
    <t>ARRONA CONSTRUCTORES, S.A. DE C.V.</t>
  </si>
  <si>
    <t>11340-0000-0642-0000-0000</t>
  </si>
  <si>
    <t>RIEGOS ASFALTICOS, S.A. DE C.V.</t>
  </si>
  <si>
    <t>11340-0000-0643-0000-0000</t>
  </si>
  <si>
    <t>ARCCO PROFESIONALES EN CONSTRUCCION S.A.</t>
  </si>
  <si>
    <t>11340-0000-0646-0000-0000</t>
  </si>
  <si>
    <t>SUPERVISION Y DISEÑO S.A. DE C.V.</t>
  </si>
  <si>
    <t>11340-0000-0649-0000-0000</t>
  </si>
  <si>
    <t>CORPORACION LANTANA S.A. DE C.V.</t>
  </si>
  <si>
    <t>11340-0000-0651-0000-0000</t>
  </si>
  <si>
    <t>COMBASA, S.A. DE C.V.</t>
  </si>
  <si>
    <t>11340-0000-0654-0000-0000</t>
  </si>
  <si>
    <t>URBANIZADORA DEL CENTRO S.A. DE C.V.</t>
  </si>
  <si>
    <t>11340-0000-0660-0000-0000</t>
  </si>
  <si>
    <t>ESTUDIOS PROYECTOS Y CONSTRUCCIONES CASE</t>
  </si>
  <si>
    <t>11340-0000-0661-0000-0000</t>
  </si>
  <si>
    <t>CONSULTORES INMOBILIARIOS DEL BAJIO S.</t>
  </si>
  <si>
    <t>11340-0000-0662-0000-0000</t>
  </si>
  <si>
    <t>CONSTRUCTORA Y PAVIMENTADORA VISE, S.A</t>
  </si>
  <si>
    <t>11340-0000-0663-0000-0000</t>
  </si>
  <si>
    <t>JOSE ANGEL SOTO MARTINEZ</t>
  </si>
  <si>
    <t>11340-0000-0665-0000-0000</t>
  </si>
  <si>
    <t>GRUPO ACCIONISTAS EN INGENIERIA APLICADA</t>
  </si>
  <si>
    <t>11340-0000-0666-0000-0000</t>
  </si>
  <si>
    <t>MARIA EUGENIA PINEDA VELAZQUEZ</t>
  </si>
  <si>
    <t>11340-0000-0667-0000-0000</t>
  </si>
  <si>
    <t>CONSORCIO CONSTRUCTOR ECO DEL BAJIO, S.A</t>
  </si>
  <si>
    <t>11340-0000-0668-0000-0000</t>
  </si>
  <si>
    <t>CONSTRUCTORA LAN S.A. DE C.V.</t>
  </si>
  <si>
    <t>11340-0000-0669-0000-0000</t>
  </si>
  <si>
    <t>LABORATORIO Y CONSULTORIA LOA S.A. C.</t>
  </si>
  <si>
    <t>11340-0000-0672-0000-0000</t>
  </si>
  <si>
    <t>AML INGENIERIA Y ARQUITECTURA APLICADA</t>
  </si>
  <si>
    <t>11340-0000-0674-0000-0000</t>
  </si>
  <si>
    <t>CEPI SA DE CV</t>
  </si>
  <si>
    <t>11340-0000-0676-0000-0000</t>
  </si>
  <si>
    <t>CONSTRUCTORA Y ARRENDADORA HER BEC SA CV</t>
  </si>
  <si>
    <t>11340-0000-0677-0000-0000</t>
  </si>
  <si>
    <t>ERIC IBAN ACAL SANCHEZ</t>
  </si>
  <si>
    <t>11340-0000-0678-0000-0000</t>
  </si>
  <si>
    <t>ESTUDIOS EDIFICACIONES Y PRESFORZADOS IB</t>
  </si>
  <si>
    <t>11340-0000-0683-0000-0000</t>
  </si>
  <si>
    <t>INGENIERIA Y DESARROLLO SUSTENTABLE ESTU</t>
  </si>
  <si>
    <t>11340-0000-0687-0000-0000</t>
  </si>
  <si>
    <t>OLMACE SA DE CV</t>
  </si>
  <si>
    <t>11340-0000-0688-0000-0000</t>
  </si>
  <si>
    <t>PROYECTOS Y CONSTRUCCIONES RAGUE SA CV</t>
  </si>
  <si>
    <t>11340-0000-0692-0000-0000</t>
  </si>
  <si>
    <t>URBANIZADORA CARDONA &amp; CARDONA SA DE CV</t>
  </si>
  <si>
    <t>11340-0000-0693-0000-0000</t>
  </si>
  <si>
    <t>ACQUA CONSULTA, S.A. DE C.V.</t>
  </si>
  <si>
    <t>11340-0000-0696-0000-0000</t>
  </si>
  <si>
    <t>GONZALO ACEVEDO CORREA</t>
  </si>
  <si>
    <t>11340-0000-0697-0000-0000</t>
  </si>
  <si>
    <t>CORPORATIVO PASEVA, S.A. DE C.V.</t>
  </si>
  <si>
    <t>11340-0000-0698-0000-0000</t>
  </si>
  <si>
    <t>LDA INFRAESTRUCTURA, S.A. DE C.V.</t>
  </si>
  <si>
    <t>11340-0000-0700-0000-0000</t>
  </si>
  <si>
    <t>PROYECTO Y CONSTRUCCIONES MUÑOZ, S.A. D</t>
  </si>
  <si>
    <t>11340-0000-0702-0000-0000</t>
  </si>
  <si>
    <t>URBE PROYECTOS Y CONSTRUCCIONES, S.A. DE</t>
  </si>
  <si>
    <t>11340-0000-0705-0000-0000</t>
  </si>
  <si>
    <t>ERA ARCHITECT S.A. DE C.V.</t>
  </si>
  <si>
    <t>11340-0000-0706-0000-0000</t>
  </si>
  <si>
    <t>VALLE DE SEÑORA CONSTRUCCIONES, S.A. DE</t>
  </si>
  <si>
    <t>11340-0000-0709-0000-0000</t>
  </si>
  <si>
    <t>GRUPO EMPRESARIAL ACROPOLIS S.A. DE C.V.</t>
  </si>
  <si>
    <t>11340-0000-0710-0000-0000</t>
  </si>
  <si>
    <t>KARAMAWI CONSTRUCTORA S.A. DE C.V.</t>
  </si>
  <si>
    <t>11340-0000-0711-0000-0000</t>
  </si>
  <si>
    <t>COSUM S.A. DE C.V.</t>
  </si>
  <si>
    <t>11340-0000-0714-0000-0000</t>
  </si>
  <si>
    <t>KAY GRUPO CONSTRUCTOR, S.A. DE C.V.</t>
  </si>
  <si>
    <t>11340-0000-0720-0000-0000</t>
  </si>
  <si>
    <t>INGENIERIA DE CALIDAD S.A. DE C.V.</t>
  </si>
  <si>
    <t>11340-0000-0721-0000-0000</t>
  </si>
  <si>
    <t>CONSTRUCMAGNUM S.A. DE C.V.</t>
  </si>
  <si>
    <t>11340-0000-0722-0000-0000</t>
  </si>
  <si>
    <t>CONTRUCTORA COEROG S.A. DE C.V.</t>
  </si>
  <si>
    <t>11340-0000-0726-0000-0000</t>
  </si>
  <si>
    <t>JV SOLUCIONES INTEGRALES PARA LA CONSTRU</t>
  </si>
  <si>
    <t>11340-0000-0728-0000-0000</t>
  </si>
  <si>
    <t>GIL ENRIQUE VAZQUEZ AVILA</t>
  </si>
  <si>
    <t>11340-0000-0729-0000-0000</t>
  </si>
  <si>
    <t>CONURLE S.A. DE C.V.</t>
  </si>
  <si>
    <t>11340-0000-0732-0000-0000</t>
  </si>
  <si>
    <t>COELSE S.A. DE C.V.</t>
  </si>
  <si>
    <t>11340-0000-0743-0000-0000</t>
  </si>
  <si>
    <t>CONSTRUCCIONES E INSTALACIONES CARDENAS,</t>
  </si>
  <si>
    <t>11340-0000-0744-0000-0000</t>
  </si>
  <si>
    <t>I.C. ALBERTO RANGEL RODRIGUEZ</t>
  </si>
  <si>
    <t>11340-0000-0748-0000-0000</t>
  </si>
  <si>
    <t>JULIAN TEJADA PADILLA</t>
  </si>
  <si>
    <t>11340-0000-0750-0000-0000</t>
  </si>
  <si>
    <t>COMINVI S.A. DE C.V.</t>
  </si>
  <si>
    <t>11340-0000-0751-0000-0000</t>
  </si>
  <si>
    <t>GRUPO CONSTRUCTOR SACHAMA S.A. DE C.V.</t>
  </si>
  <si>
    <t>11340-0000-0752-0000-0000</t>
  </si>
  <si>
    <t>CONSTRUCTORA GRK, S.A. DE C.V.</t>
  </si>
  <si>
    <t>11340-0000-0753-0000-0000</t>
  </si>
  <si>
    <t>CH CONSTRUCTORA, S.A. DE C.V.</t>
  </si>
  <si>
    <t>11340-0000-0755-0000-0000</t>
  </si>
  <si>
    <t>PROYECTOS SUPERVISION Y CONTROL DE CALID</t>
  </si>
  <si>
    <t>11340-0000-0756-0000-0000</t>
  </si>
  <si>
    <t>ALTA ARQUITECTURA ARQUITECTOS ASOCIADOS,</t>
  </si>
  <si>
    <t>11340-0000-0760-0000-0000</t>
  </si>
  <si>
    <t>PAVIMENTOS INTEGRALES, S.A. DE C.V.</t>
  </si>
  <si>
    <t>11340-0000-0762-0000-0000</t>
  </si>
  <si>
    <t>EDIFICACIÓN Y DISEÑO, S.A. DE C.V.</t>
  </si>
  <si>
    <t>11340-0000-0764-0000-0000</t>
  </si>
  <si>
    <t>DANIEL GUTIERREZ DE LOYOLA</t>
  </si>
  <si>
    <t>11340-0000-0765-0000-0000</t>
  </si>
  <si>
    <t>URBANIZADORA AVI, S.A DE C.V.</t>
  </si>
  <si>
    <t>11340-0000-0766-0000-0000</t>
  </si>
  <si>
    <t>GRUCOBA, S.A. DE C.V.</t>
  </si>
  <si>
    <t>11340-0000-0770-0000-0000</t>
  </si>
  <si>
    <t>COSMOCALLI, S.A. DE C.V.</t>
  </si>
  <si>
    <t>11340-0000-0772-0000-0000</t>
  </si>
  <si>
    <t>TITANIO URBANIZACIONES, SA DE CV</t>
  </si>
  <si>
    <t>11340-0000-0773-0000-0000</t>
  </si>
  <si>
    <t>CONSTRUCTORA OLIVSA, SA DE CV</t>
  </si>
  <si>
    <t>11340-0000-0781-0000-0000</t>
  </si>
  <si>
    <t>RANGU CONSTRUCTORA, SA DE CV</t>
  </si>
  <si>
    <t>11340-0000-0782-0000-0000</t>
  </si>
  <si>
    <t>ESTUDIOS Y PROYECTOS VIA TRANS, SA DE CV</t>
  </si>
  <si>
    <t>11340-0000-0783-0000-0000</t>
  </si>
  <si>
    <t>DC CONSTRUCTORES, S.A. DE C.V.</t>
  </si>
  <si>
    <t>11340-0000-0784-0000-0000</t>
  </si>
  <si>
    <t>CONSTRUCCIONES Y TUBERIAS DEL CENTRO, S</t>
  </si>
  <si>
    <t>11340-0000-0787-0000-0000</t>
  </si>
  <si>
    <t>CONSTRUCTORA MARIVE, S.A. DE C.V.</t>
  </si>
  <si>
    <t>11340-0000-0790-0000-0000</t>
  </si>
  <si>
    <t>MATERIALES Y URBANIZACION A &amp; M, S.A. DE</t>
  </si>
  <si>
    <t>11340-0000-0794-0000-0000</t>
  </si>
  <si>
    <t>SIRACO GRUPO CONSTRUCTOR, S.A. DE C.V.</t>
  </si>
  <si>
    <t>11340-0000-0796-0000-0000</t>
  </si>
  <si>
    <t>OLAEZ CONSTRUCCIÓN Y PROYECTOS, S.A. DE</t>
  </si>
  <si>
    <t>11340-0000-0797-0000-0000</t>
  </si>
  <si>
    <t>FONDO ARQUITECTURA, S.A. DE C.V.</t>
  </si>
  <si>
    <t>11340-0000-0798-0000-0000</t>
  </si>
  <si>
    <t>MARIANA PARRA SANCHEZ</t>
  </si>
  <si>
    <t>11340-0000-0799-0000-0000</t>
  </si>
  <si>
    <t>MONTBLANC CONSTRUCCIONES, S.A. DE C.V.</t>
  </si>
  <si>
    <t>11340-0000-0803-0000-0000</t>
  </si>
  <si>
    <t>ANTONIO LUIS MENDOZA DEL TORO</t>
  </si>
  <si>
    <t>11340-0000-0804-0000-0000</t>
  </si>
  <si>
    <t>ACCA, S.A. DE C.V.</t>
  </si>
  <si>
    <t>11340-0000-0805-0000-0000</t>
  </si>
  <si>
    <t>CONSTRUEXCAVACIONES TOVAR, S.A. DE C.V</t>
  </si>
  <si>
    <t>11340-0000-0807-0000-0000</t>
  </si>
  <si>
    <t>501 ARQUITECTOS, S.A. DE C.V.</t>
  </si>
  <si>
    <t>11340-0000-0810-0000-0000</t>
  </si>
  <si>
    <t>BENJAMIN PONTON ZUÑIGA</t>
  </si>
  <si>
    <t>11340-0000-0811-0000-0000</t>
  </si>
  <si>
    <t>BISICO, S.A. DE C.V.</t>
  </si>
  <si>
    <t>11340-0000-0812-0000-0000</t>
  </si>
  <si>
    <t>GERINPRO CONSULTORES, S.C.</t>
  </si>
  <si>
    <t>11340-0000-0815-0000-0000</t>
  </si>
  <si>
    <t>GEUMAN, S.A. DE C.V</t>
  </si>
  <si>
    <t>11340-0000-0817-0000-0000</t>
  </si>
  <si>
    <t>JOSAFAT HUERTA MUÑOZ</t>
  </si>
  <si>
    <t>11340-0000-0819-0000-0000</t>
  </si>
  <si>
    <t>GENERAL INSTALADORA S.A. DE C.V.</t>
  </si>
  <si>
    <t>11340-0000-0820-0000-0000</t>
  </si>
  <si>
    <t>CONSTRUCTORA RAMBEL DEL BAJIO S.A. DE C.</t>
  </si>
  <si>
    <t>11340-0000-0821-0000-0000</t>
  </si>
  <si>
    <t>URBANIZADORA CAROD DE LEON, S.A. DE C.V.</t>
  </si>
  <si>
    <t>11340-0000-0822-0000-0000</t>
  </si>
  <si>
    <t>INMOBILIARIA GRAND DUBAI, S DE RL DE CV</t>
  </si>
  <si>
    <t>11340-0000-0823-0000-0000</t>
  </si>
  <si>
    <t>AGUILIA S.A. DE C.V.</t>
  </si>
  <si>
    <t>11340-0000-0825-0000-0000</t>
  </si>
  <si>
    <t>KEME FOLDET S. DE R.L. DE C.V.</t>
  </si>
  <si>
    <t>11340-0000-0826-0000-0000</t>
  </si>
  <si>
    <t>TRAZA ENTORNO S. DE R.L. DE C.V.</t>
  </si>
  <si>
    <t>11340-0000-0827-0000-0000</t>
  </si>
  <si>
    <t>URBANIZACIONES Y EXCAVACIONES RAPIDAS AL</t>
  </si>
  <si>
    <t>11340-0000-0829-0000-0000</t>
  </si>
  <si>
    <t>DANIEL MARTINEZ MEDEL</t>
  </si>
  <si>
    <t>11340-0000-0830-0000-0000</t>
  </si>
  <si>
    <t>TALLER DE DISEÑO URBANO, S.A. DE C.V.</t>
  </si>
  <si>
    <t>11340-0000-0831-0000-0000</t>
  </si>
  <si>
    <t>SERVICIOS PROFESIONALES DE ACABADO EN CO</t>
  </si>
  <si>
    <t>11340-0000-0832-0000-0000</t>
  </si>
  <si>
    <t>INGENIERIA EDIFICACION Y PROYECCION, S.A</t>
  </si>
  <si>
    <t>11340-0000-0834-0000-0000</t>
  </si>
  <si>
    <t>BEEBSA S.A. DE C.V.</t>
  </si>
  <si>
    <t>11340-0000-0836-0000-0000</t>
  </si>
  <si>
    <t>CONSTRUCTORA Y URBANIZADORA DATIRSA S.A.</t>
  </si>
  <si>
    <t>11340-0000-0837-0000-0000</t>
  </si>
  <si>
    <t>CONSTRUCCIONES Y URBANIZACIONES SAN ANGE</t>
  </si>
  <si>
    <t>11340-0000-0839-0000-0000</t>
  </si>
  <si>
    <t>CONSTRUCTORA HUMORA SA DE CV</t>
  </si>
  <si>
    <t>11340-0000-0840-0000-0000</t>
  </si>
  <si>
    <t>GRUPO INTEGRAL DE INGENIERIA CIVIL SA DE</t>
  </si>
  <si>
    <t>11340-0000-0842-0000-0000</t>
  </si>
  <si>
    <t>CONSTRUCASA ARQUITECTURA Y SUMINISTRO PA</t>
  </si>
  <si>
    <t>11340-0000-0844-0000-0000</t>
  </si>
  <si>
    <t>SARA ELENA NARVAEZ MARTINEZ</t>
  </si>
  <si>
    <t>11340-0000-0845-0000-0000</t>
  </si>
  <si>
    <t>JOSE CONCEPCION PEREZ ARENAS</t>
  </si>
  <si>
    <t>11340-0000-0847-0000-0000</t>
  </si>
  <si>
    <t>SALVADOR ZERMEÑO MENDEZ</t>
  </si>
  <si>
    <t>11340-0000-0850-0000-0000</t>
  </si>
  <si>
    <t>ARVENSA CONSULTORIA Y CONSTRUCCION, S.A.</t>
  </si>
  <si>
    <t>11340-0000-0851-0000-0000</t>
  </si>
  <si>
    <t>DSS ESTRUCTURAS, S.A. DE C.V.</t>
  </si>
  <si>
    <t>11340-0000-0853-0000-0000</t>
  </si>
  <si>
    <t>CONSTRUCTORA Y EDIFICADORA GUANAJUATENSE</t>
  </si>
  <si>
    <t>11340-0000-0855-0000-0000</t>
  </si>
  <si>
    <t>ARPE PAVIMENTACIÓN Y EDIFICACIONES, S.A</t>
  </si>
  <si>
    <t>11340-0000-0856-0000-0000</t>
  </si>
  <si>
    <t>ECOVO SOLAR, S.A. DE C.V</t>
  </si>
  <si>
    <t>11340-0000-0857-0000-0000</t>
  </si>
  <si>
    <t>ARKYTEK HC, S.A. DE C.V.</t>
  </si>
  <si>
    <t>11340-0000-0858-0000-0000</t>
  </si>
  <si>
    <t>GRUPO CONSTRUCTOR INFINITY DEL BAJIO, S.</t>
  </si>
  <si>
    <t>11340-0000-0862-0000-0000</t>
  </si>
  <si>
    <t>CONSTRUGART, S.A. DE C.V</t>
  </si>
  <si>
    <t>11340-0000-0863-0000-0000</t>
  </si>
  <si>
    <t>DESARROLLOS INMOBILIARIOS LEONESES, S.A.</t>
  </si>
  <si>
    <t>11340-0000-0864-0000-0000</t>
  </si>
  <si>
    <t>ELECTRO OBRA DEL BAJIO, S.A. DE C.V.</t>
  </si>
  <si>
    <t>11340-0000-0865-0000-0000</t>
  </si>
  <si>
    <t>CONTRATISTAS CENTENARIO S.A. DE C.V.</t>
  </si>
  <si>
    <t>11340-0000-0868-0000-0000</t>
  </si>
  <si>
    <t>J. JESUS GAYTAN FRAGA</t>
  </si>
  <si>
    <t>11340-0000-0870-0000-0000</t>
  </si>
  <si>
    <t>PIA, SUPERVISION Y GERENCIA DE PROYECTOS</t>
  </si>
  <si>
    <t>11340-0000-0872-0000-0000</t>
  </si>
  <si>
    <t>CONSTRUCCIONES E INGENIERIA CGO, S.A. DE</t>
  </si>
  <si>
    <t>11340-0000-0873-0000-0000</t>
  </si>
  <si>
    <t>ADRA INGENIERIA, S.A. DE C.V.</t>
  </si>
  <si>
    <t>11340-0000-0874-0000-0000</t>
  </si>
  <si>
    <t>GRG CONSTRUCCIONES, S.A. DE C.V.</t>
  </si>
  <si>
    <t>11340-0000-0875-0000-0000</t>
  </si>
  <si>
    <t>EDIFICADORA Y URBANIZADORA CAP, S.A. DE</t>
  </si>
  <si>
    <t>11340-0000-0876-0000-0000</t>
  </si>
  <si>
    <t>NOE MARTINEZ GONZALEZ</t>
  </si>
  <si>
    <t>11340-0000-0878-0000-0000</t>
  </si>
  <si>
    <t>VANZAR ARQUITECTOS, S. DE R.L. DE C.V.</t>
  </si>
  <si>
    <t>11340-0000-0879-0000-0000</t>
  </si>
  <si>
    <t>ARQUIA, S.A. DE C.V.</t>
  </si>
  <si>
    <t>11340-0000-0880-0000-0000</t>
  </si>
  <si>
    <t>ISABEL REGINA ACEVEDO SEGURA</t>
  </si>
  <si>
    <t>11340-0000-0881-0000-0000</t>
  </si>
  <si>
    <t>GRUPO SIMETRA, S.A. DE C.V.</t>
  </si>
  <si>
    <t>11340-0000-0882-0000-0000</t>
  </si>
  <si>
    <t>ZIP-ZAC CONSTRUCTORA, S.A. DE C.V.</t>
  </si>
  <si>
    <t>11340-0000-0883-0000-0000</t>
  </si>
  <si>
    <t>JOSE BERNARDO GOMEZ PADILLA</t>
  </si>
  <si>
    <t>11340-0000-0884-0000-0000</t>
  </si>
  <si>
    <t>JOSE GUADALUPE RAMIREZ MARTINEZ</t>
  </si>
  <si>
    <t>11340-0000-0885-0000-0000</t>
  </si>
  <si>
    <t>DESARROLLADORA ZANTE SA DE CV</t>
  </si>
  <si>
    <t>11340-0000-0886-0000-0000</t>
  </si>
  <si>
    <t>ERICKON S.A. DE C.V.</t>
  </si>
  <si>
    <t>11340-0000-0889-0000-0000</t>
  </si>
  <si>
    <t>CITTA ARQUITECTOS, S.A. DE C.V.</t>
  </si>
  <si>
    <t>11340-0000-0890-0000-0000</t>
  </si>
  <si>
    <t>PLIEGO MALDONADO ALFREDO</t>
  </si>
  <si>
    <t>11340-0000-0891-0000-0000</t>
  </si>
  <si>
    <t>MONICA ELIAS OROZCO</t>
  </si>
  <si>
    <t>11340-0000-0893-0000-0000</t>
  </si>
  <si>
    <t>CEDEÑO JUAREZ JOSE MAURICIO</t>
  </si>
  <si>
    <t>11340-0000-0894-0000-0000</t>
  </si>
  <si>
    <t>PAVIMENTOS Y TERRACERIAS DE LEON, S.A. D</t>
  </si>
  <si>
    <t>11340-0000-0895-0000-0000</t>
  </si>
  <si>
    <t>GRUPO CONSTRUCTOR CREA3, S.A. C.V.</t>
  </si>
  <si>
    <t>11340-0000-0896-0000-0000</t>
  </si>
  <si>
    <t>JUANA ADRIANA BARROSO BARROSO</t>
  </si>
  <si>
    <t>11340-0000-0898-0000-0000</t>
  </si>
  <si>
    <t>VARGAS CIFUENTES HECTOR ALEJANDRO</t>
  </si>
  <si>
    <t>11340-0000-0899-0000-0000</t>
  </si>
  <si>
    <t>AREINA, S.A. DE C.V.</t>
  </si>
  <si>
    <t>11340-0000-0900-0000-0000</t>
  </si>
  <si>
    <t>PATRICIA ROBLES MELKEN</t>
  </si>
  <si>
    <t>11340-0000-0901-0000-0000</t>
  </si>
  <si>
    <t>HIDRO ALTERNATIVAS EN INGENIERÍA, S.A. D</t>
  </si>
  <si>
    <t>11340-0000-0902-0000-0000</t>
  </si>
  <si>
    <t>CONSTRUCTORA ERSO, S.A. DE C.V.</t>
  </si>
  <si>
    <t>11340-0000-0903-0000-0000</t>
  </si>
  <si>
    <t>ESPECIALISTAS EN LIMPIEZA EMPRESARIAL, S</t>
  </si>
  <si>
    <t>11340-0000-0904-0000-0000</t>
  </si>
  <si>
    <t>URBANIZADORA SAN AZCURRA, S.A. DE C.V.</t>
  </si>
  <si>
    <t>11340-0000-0905-0000-0000</t>
  </si>
  <si>
    <t>BAEZ VAZQUEZ ALFREDO</t>
  </si>
  <si>
    <t>11340-0000-0906-0000-0000</t>
  </si>
  <si>
    <t>ING. JUAN ROJAS GRIMALDO</t>
  </si>
  <si>
    <t>11340-0000-0907-0000-0000</t>
  </si>
  <si>
    <t>ASESORES ESPECIALIZADOS EN EL DESARROLLO</t>
  </si>
  <si>
    <t>11340-0000-0908-0000-0000</t>
  </si>
  <si>
    <t>ING. JORGE FRANCISCO ESPINOZA ZAPIAIN</t>
  </si>
  <si>
    <t>11340-0000-0909-0000-0000</t>
  </si>
  <si>
    <t>ING. VICTOR MANUEL LOMONACO MORA</t>
  </si>
  <si>
    <t>11340-0000-0910-0000-0000</t>
  </si>
  <si>
    <t>DRON 3, S.A. DE C.V.</t>
  </si>
  <si>
    <t>11340-0000-0911-0000-0000</t>
  </si>
  <si>
    <t>IMBA, S.A. DE C.V.</t>
  </si>
  <si>
    <t>11340-0000-0912-0000-0000</t>
  </si>
  <si>
    <t>ARQ. LEON FELIPE RAMIREZ MARTINEZ</t>
  </si>
  <si>
    <t>11340-0000-0913-0000-0000</t>
  </si>
  <si>
    <t>ING. CLAUDIO ALEJANDRO GARCIA AGUILERA</t>
  </si>
  <si>
    <t>11340-0000-0914-0000-0000</t>
  </si>
  <si>
    <t>RENOVABLES DE MEXICO, S.A. DE C.V.</t>
  </si>
  <si>
    <t>11340-0000-0915-0000-0000</t>
  </si>
  <si>
    <t>CONSTRUCTORA SISTOS &amp; ASOCIADOS, S.A. DE</t>
  </si>
  <si>
    <t>11390-0000-0000-0000-0000</t>
  </si>
  <si>
    <t>OTS DEREC A RECIBIR BIENES O SERV A CP</t>
  </si>
  <si>
    <t>11449-2390-0000-0000-0000</t>
  </si>
  <si>
    <t>OTS PROD Y MCIAS ADQ COMO MATERIA PRIMA</t>
  </si>
  <si>
    <t>PRECIOS  PROMEDIOS</t>
  </si>
  <si>
    <t>11511-2100-0000-0000-0000</t>
  </si>
  <si>
    <t>MAT D ADMON EMISION D DOC Y ART OFIC</t>
  </si>
  <si>
    <t>11512-2200-0000-0000-0000</t>
  </si>
  <si>
    <t>ALIMENTOS Y UTENSILIOS</t>
  </si>
  <si>
    <t>11513-2400-0000-0000-0000</t>
  </si>
  <si>
    <t>MAT Y ART D CONSTRUCCION Y REPARACION</t>
  </si>
  <si>
    <t>11514-2500-0000-0000-0000</t>
  </si>
  <si>
    <t>PRODUCTOS QUIM FARMACEUTICOS Y DE LABOR</t>
  </si>
  <si>
    <t>11515-2600-0000-0000-0000</t>
  </si>
  <si>
    <t>COMBUSTIBLES LUBRICANTES Y ADITIVOS</t>
  </si>
  <si>
    <t>11516-2700-0000-0000-0000</t>
  </si>
  <si>
    <t>VEST BLANC PREND D PROTEC Y ART DEPORT</t>
  </si>
  <si>
    <t>11517-2800-0000-0000-0000</t>
  </si>
  <si>
    <t>MATERIALES Y SUMINISTROS DE SEGURIDAD</t>
  </si>
  <si>
    <t>11518-2900-0000-0000-0000</t>
  </si>
  <si>
    <t>HERRAM REFAC Y ACC MENORES PARA CONSUMO</t>
  </si>
  <si>
    <t>12138-7580-0001-0000-0000</t>
  </si>
  <si>
    <t>FID 2212 SIT OPTIBUS 3RA Y 4TA ETAPA</t>
  </si>
  <si>
    <t>12138-7580-0002-0000-0000</t>
  </si>
  <si>
    <t>FIDEICOMISO POLIFORUM</t>
  </si>
  <si>
    <t>FIDEICOMISO</t>
  </si>
  <si>
    <t>FIDEICOMISO DE ADMINISTRACIÓN DE RECURSOS PROVENIENTES DE FONADIN</t>
  </si>
  <si>
    <t>AMPLIACIÓN DEL SISTEMA INTEGRADO DE TRANSPORTE DE LEÓN (SIT OPTIBUS) 3a y 4ta ETAPA</t>
  </si>
  <si>
    <t>DESARROLLO DE OBRA PÚBLICA DEL PROYECTO 3y4</t>
  </si>
  <si>
    <t>FIDEICOMISO IRREVOCABLE POR 25 AÑOS</t>
  </si>
  <si>
    <t>FIDEICOMISO 124495 POLIFORUM</t>
  </si>
  <si>
    <t>CONSTITUIR INFRAESTRUCTURA REQUERIDA A FIN DE CONTAR CON RECINTOS DISEÑADOS Y EQUIPADOS SEGÚN ESTANDARES INTERNACIONALES PARA REALIZAR FERIAS, CONGRESOS, EXPOSICIONES Y CONVENCIONES INDUSTRIALES Y COMERCIALES</t>
  </si>
  <si>
    <t>12142-7280-0001-0000-0000</t>
  </si>
  <si>
    <t>ACCIONES METROFINANCIERA</t>
  </si>
  <si>
    <t>INVERSIÓN EN ACCIÓN</t>
  </si>
  <si>
    <t>METROFINANCIERA S.A.P.I. DE C.V., SOFOM, E.N.R.</t>
  </si>
  <si>
    <t>12310-5811-0000-0000-0000</t>
  </si>
  <si>
    <t>TERRENOS</t>
  </si>
  <si>
    <t>12330-5831-0000-0000-0000</t>
  </si>
  <si>
    <t>EDIFICIOS NO RESIDENCIALES</t>
  </si>
  <si>
    <t>12330-5891-0000-0000-0000</t>
  </si>
  <si>
    <t>OTROS BIENES INMUEBLES</t>
  </si>
  <si>
    <t>12341-0000-0000-0000-0000</t>
  </si>
  <si>
    <t>INFRAESTRUCTURA DE CARRETERAS</t>
  </si>
  <si>
    <t>12346-0000-0000-0000-0000</t>
  </si>
  <si>
    <t>INFRAEST AGUA POT SAN HIDROAGR CTR INUND</t>
  </si>
  <si>
    <t>12347-0000-0000-0000-0000</t>
  </si>
  <si>
    <t>INFRAESTRUCTURA ELECTRICA</t>
  </si>
  <si>
    <t>12351-6111-0000-0000-0000</t>
  </si>
  <si>
    <t>EDIFICACION HABITACIONAL</t>
  </si>
  <si>
    <t>12352-6121-0000-0000-0000</t>
  </si>
  <si>
    <t>EDIFICACION NO HABITACIONAL</t>
  </si>
  <si>
    <t>12353-6131-0000-0000-0000</t>
  </si>
  <si>
    <t>CONST OBRA P ABA AGUA PET GAS ELECT TCOM</t>
  </si>
  <si>
    <t>12354-6141-0000-0000-0000</t>
  </si>
  <si>
    <t>DIV D TERRENOS Y DIV D OBRAS D URBANIZA</t>
  </si>
  <si>
    <t>12355-6151-0000-0000-0000</t>
  </si>
  <si>
    <t>CONSTRUCCION DE VIAS DE COMUNICACION</t>
  </si>
  <si>
    <t>12357-6171-0000-0000-0000</t>
  </si>
  <si>
    <t>INSTALACIONES Y EQUIP EN CONSTRUCCION</t>
  </si>
  <si>
    <t>12359-6191-0000-0000-0000</t>
  </si>
  <si>
    <t>TRAB D ACAB N EDIFIC Y OTS TRAB ESPECIAL</t>
  </si>
  <si>
    <t>12361-6211-0000-0000-0000</t>
  </si>
  <si>
    <t>12362-6221-0000-0000-0000</t>
  </si>
  <si>
    <t>12363-6231-0000-0000-0000</t>
  </si>
  <si>
    <t>12364-6241-0000-0000-0000</t>
  </si>
  <si>
    <t>12367-6271-0000-0000-0000</t>
  </si>
  <si>
    <t>12369-6291-0000-0000-0000</t>
  </si>
  <si>
    <t>12411-5111-0000-0000-0000</t>
  </si>
  <si>
    <t>MUEBLES DE OFICINA Y ESTANTERIA</t>
  </si>
  <si>
    <t>12412-5121-0000-0000-0000</t>
  </si>
  <si>
    <t>MUEBLES, EXCEPTO DE OFICINA Y ESTANTERÍA</t>
  </si>
  <si>
    <t>12413-5151-0000-0000-0000</t>
  </si>
  <si>
    <t>EQ D COMPUTO Y D TECNOLOGIAS D LA INFORM</t>
  </si>
  <si>
    <t>12419-5191-0000-0000-0000</t>
  </si>
  <si>
    <t>OTROS MOBILIARIOS Y EQUIPOS DE ADMON</t>
  </si>
  <si>
    <t>12421-5211-0000-0000-0000</t>
  </si>
  <si>
    <t>EQUIPOS Y APARATOS AUDIOVISUALES</t>
  </si>
  <si>
    <t>12422-5221-0000-0000-0000</t>
  </si>
  <si>
    <t>APARATOS DEPORTIVOS</t>
  </si>
  <si>
    <t>12423-5231-0000-0000-0000</t>
  </si>
  <si>
    <t>CAMARAS FOTOGRAFICAS Y DE VIDEO</t>
  </si>
  <si>
    <t>12429-5291-0000-0000-0000</t>
  </si>
  <si>
    <t>OTRO MOBILIARIO Y EQUIPO EDUCACIONAL Y R</t>
  </si>
  <si>
    <t>12431-5311-0000-0000-0000</t>
  </si>
  <si>
    <t>EQUIPO MEDICO Y DE LABORATORIO</t>
  </si>
  <si>
    <t>12432-5321-0000-0000-0000</t>
  </si>
  <si>
    <t>INSTRUMENTAL MEDICO Y DE LABORATORIO</t>
  </si>
  <si>
    <t>12441-5411-0000-0000-0000</t>
  </si>
  <si>
    <t>VEHÍCULOS Y EQUIPO TERRESTRE</t>
  </si>
  <si>
    <t>12442-5421-0000-0000-0000</t>
  </si>
  <si>
    <t>CARROCERIAS Y REMOLQUES</t>
  </si>
  <si>
    <t>12443-5431-0000-0000-0000</t>
  </si>
  <si>
    <t>EQUIPO AEROESPACIAL</t>
  </si>
  <si>
    <t>12445-5450-0000-0000-0000</t>
  </si>
  <si>
    <t>EMBARCACIONES</t>
  </si>
  <si>
    <t>12449-5491-0000-0000-0000</t>
  </si>
  <si>
    <t>OTROS EQUIPOS DE TRANSPORTE</t>
  </si>
  <si>
    <t>12450-5511-0000-0000-0000</t>
  </si>
  <si>
    <t>EQUIPO DE DEFENSA Y SEGURIDAD</t>
  </si>
  <si>
    <t>12450-5512-0000-0000-0000</t>
  </si>
  <si>
    <t>ARMAMENTO DE DEFENSA PUBLICA</t>
  </si>
  <si>
    <t>12461-5611-0000-0000-0000</t>
  </si>
  <si>
    <t>MAQUINARIA Y EQUIPO AGROPECUARIO</t>
  </si>
  <si>
    <t>12462-5621-0000-0000-0000</t>
  </si>
  <si>
    <t>MAQUINARIA Y EQUIPO INDUSTRIAL</t>
  </si>
  <si>
    <t>12463-5631-0000-0000-0000</t>
  </si>
  <si>
    <t>MAQUINARIA Y EQUIPO DE CONSTRUCCION</t>
  </si>
  <si>
    <t>12464-5641-0000-0000-0000</t>
  </si>
  <si>
    <t>SIST AIRE ACOND CALEF REFRI INDUST COM</t>
  </si>
  <si>
    <t>12465-5651-0000-0000-0000</t>
  </si>
  <si>
    <t>EQUIPO D COMUNICACION Y TELECOMUNICACION</t>
  </si>
  <si>
    <t>12466-5661-0000-0000-0000</t>
  </si>
  <si>
    <t>EQ D GEN ELECTRI APAR Y ACC ELECTRICOS</t>
  </si>
  <si>
    <t>12467-5671-0000-0000-0000</t>
  </si>
  <si>
    <t>HERRAMIENTAS Y MAQUINAS-HERRAMIENTA</t>
  </si>
  <si>
    <t>12469-5691-0000-0000-0000</t>
  </si>
  <si>
    <t>OTROS EQUIPOS</t>
  </si>
  <si>
    <t>12471-5131-0000-0000-0000</t>
  </si>
  <si>
    <t>BIENES ARTISTICOS CULT Y CIENTIFICOS</t>
  </si>
  <si>
    <t>12486-5761-0000-0000-0000</t>
  </si>
  <si>
    <t>EQUINOS</t>
  </si>
  <si>
    <t>12487-5771-0000-0000-0000</t>
  </si>
  <si>
    <t>ESPECIES MENORES Y DE ZOOLOGICO</t>
  </si>
  <si>
    <t>12489-5791-0000-0000-0000</t>
  </si>
  <si>
    <t>OTROS ACTIVOS BIOLOGICOS</t>
  </si>
  <si>
    <t>12630-0000-5110-0000-0000</t>
  </si>
  <si>
    <t>12630-0000-5120-0000-0000</t>
  </si>
  <si>
    <t>MUEB EXCEPTO DE OFIC Y ESTANTE</t>
  </si>
  <si>
    <t>12630-0000-5130-0000-0000</t>
  </si>
  <si>
    <t>BIENES ARTÍSTICOS, CULTURALES Y CIENTÍFI</t>
  </si>
  <si>
    <t>12630-0000-5150-0000-0000</t>
  </si>
  <si>
    <t>EQUIPO DE CÓMPUTO Y DE TI</t>
  </si>
  <si>
    <t>12630-0000-5190-0000-0000</t>
  </si>
  <si>
    <t>12630-0000-5210-0000-0000</t>
  </si>
  <si>
    <t>12630-0000-5220-0000-0000</t>
  </si>
  <si>
    <t>12630-0000-5230-0000-0000</t>
  </si>
  <si>
    <t>12630-0000-5290-0000-0000</t>
  </si>
  <si>
    <t>OTRO MOB Y EQPO EDUCACIONAL Y RECREATIVO</t>
  </si>
  <si>
    <t>12630-0000-5310-0000-0000</t>
  </si>
  <si>
    <t>12630-0000-5320-0000-0000</t>
  </si>
  <si>
    <t>12630-0000-5410-0000-0000</t>
  </si>
  <si>
    <t>AUTOMOVILES Y EQUIPO TERRESTRE</t>
  </si>
  <si>
    <t>12630-0000-5420-0000-0000</t>
  </si>
  <si>
    <t>12630-0000-5430-0000-0000</t>
  </si>
  <si>
    <t>12630-0000-5450-0000-0000</t>
  </si>
  <si>
    <t>12630-0000-5490-0000-0000</t>
  </si>
  <si>
    <t>12630-0000-5510-0000-0000</t>
  </si>
  <si>
    <t>12630-0000-5610-0000-0000</t>
  </si>
  <si>
    <t>12630-0000-5620-0000-0000</t>
  </si>
  <si>
    <t>12630-0000-5630-0000-0000</t>
  </si>
  <si>
    <t>12630-0000-5640-0000-0000</t>
  </si>
  <si>
    <t>12630-0000-5650-0000-0000</t>
  </si>
  <si>
    <t>EQPO DE COMUNICACION Y TELECOMUNICACION</t>
  </si>
  <si>
    <t>12630-0000-5660-0000-0000</t>
  </si>
  <si>
    <t>12630-0000-5670-0000-0000</t>
  </si>
  <si>
    <t>12630-0000-5690-0000-0000</t>
  </si>
  <si>
    <t>12650-0000-5910-0000-0000</t>
  </si>
  <si>
    <t>SOFTWARE</t>
  </si>
  <si>
    <t>12650-0000-5970-0000-0000</t>
  </si>
  <si>
    <t>LICENCIAS INFORMATICAS E INTELECTUALES</t>
  </si>
  <si>
    <t>MENSUAL</t>
  </si>
  <si>
    <t>LÍNEA RECTA</t>
  </si>
  <si>
    <t>12640-0000-0000-0000-0000</t>
  </si>
  <si>
    <t>DETERIORO ACUMULADO DE ACT BIOLOGICOS</t>
  </si>
  <si>
    <t>12510-5911-0000-0000-0000</t>
  </si>
  <si>
    <t>12810-0000-0000-0000-0000, EST PERDIDA CTAS INCOB DOCTOS LP   -$33,367,558.89</t>
  </si>
  <si>
    <t>11910-0000-0003-0000-0000</t>
  </si>
  <si>
    <t>GLORIA DE LA LUZ NAVA</t>
  </si>
  <si>
    <t>11910-0000-0006-0000-0000</t>
  </si>
  <si>
    <t>AEROPUERTOS Y SERVICIOS</t>
  </si>
  <si>
    <t>11910-0000-0008-0000-0000</t>
  </si>
  <si>
    <t>INMOBILIARIA AMTEL</t>
  </si>
  <si>
    <t>11910-0000-0011-0000-0000</t>
  </si>
  <si>
    <t>MARIA DE LA LUZ URTAZA CABRERA</t>
  </si>
  <si>
    <t>11910-0000-0012-0000-0000</t>
  </si>
  <si>
    <t>DIANA MAGDALENA GONZALEZ URTAZA</t>
  </si>
  <si>
    <t>11910-0000-0013-0000-0000</t>
  </si>
  <si>
    <t>NUEVA WAL MART DE MEXICO, S DE RL DE CV</t>
  </si>
  <si>
    <t>11910-0000-0014-0000-0000</t>
  </si>
  <si>
    <t>OPERADORA POLIFORUM CONEXPO SA DE CV</t>
  </si>
  <si>
    <t>11910-0000-0015-0000-0000</t>
  </si>
  <si>
    <t>PROMOTORA GIRALDA SC</t>
  </si>
  <si>
    <t>11910-0000-0016-0000-0000</t>
  </si>
  <si>
    <t>MARÍA ELENA GUERRERO REYNOSO</t>
  </si>
  <si>
    <t>11910-0000-0017-0000-0000</t>
  </si>
  <si>
    <t>LUIS LÓPEZ MARTINELLI</t>
  </si>
  <si>
    <t>21111-0000-0300-0000-0000</t>
  </si>
  <si>
    <t>SUELDOS BASE AL PERSONAL PERMANENTE</t>
  </si>
  <si>
    <t>21116-0000-0300-0000-0000</t>
  </si>
  <si>
    <t>APORT.FONDO AHORRO EMPLEADO</t>
  </si>
  <si>
    <t>21120-0000-0001-10315-0000</t>
  </si>
  <si>
    <t>INSTITUTO MEXICANO DE EJECUTIVOS DE FINA</t>
  </si>
  <si>
    <t>21130-0000-0001-0108-0000</t>
  </si>
  <si>
    <t>OLAEZ CONSTRUCCION Y PROYECTOS SA DE CV</t>
  </si>
  <si>
    <t>21115-0000-0700-0000-0000</t>
  </si>
  <si>
    <t>APORT. FONDO AHORRO PATRON</t>
  </si>
  <si>
    <t>21115-0000-0800-0000-0000</t>
  </si>
  <si>
    <t>FONDO AHORRO RETIRO</t>
  </si>
  <si>
    <t>21115-0000-0801-0000-0000</t>
  </si>
  <si>
    <t>FONDO DE AHORRO 2010</t>
  </si>
  <si>
    <t>21120-0000-0001-0105-0000</t>
  </si>
  <si>
    <t>IMPRESORA MARVEL SA DE CV</t>
  </si>
  <si>
    <t>21120-0000-0001-0431-0000</t>
  </si>
  <si>
    <t>VICTOR MARTINEZ RAMIREZ</t>
  </si>
  <si>
    <t>21120-0000-0001-10022-0000</t>
  </si>
  <si>
    <t>SYSCOM DE LEON S DE RL DE CV</t>
  </si>
  <si>
    <t>21120-0000-0001-10149-0000</t>
  </si>
  <si>
    <t>COMBUSTIBLES CONTROLADOS CIM SA DE CV</t>
  </si>
  <si>
    <t>21120-0000-0001-10214-0000</t>
  </si>
  <si>
    <t>OPERCROWN SA DE C V</t>
  </si>
  <si>
    <t>21120-0000-0001-10436-0000</t>
  </si>
  <si>
    <t>GOMEZ LOPEZ IRMA MARCELA</t>
  </si>
  <si>
    <t>21120-0000-0001-10575-0000</t>
  </si>
  <si>
    <t>ALCANTAR VERDIN MARIO CUITLAHUAC</t>
  </si>
  <si>
    <t>21120-0000-0001-10746-0000</t>
  </si>
  <si>
    <t>DIALISIS Y TRANSPLANTES ALBA S DE RL DE</t>
  </si>
  <si>
    <t>21120-0000-0001-10790-0000</t>
  </si>
  <si>
    <t>NARVAEZ MARTINEZ SARA ELENA</t>
  </si>
  <si>
    <t>21120-0000-0001-10945-0000</t>
  </si>
  <si>
    <t>BANCO DEL BAJIO SA</t>
  </si>
  <si>
    <t>21120-0000-0001-11072-0000</t>
  </si>
  <si>
    <t>SANCHEZ RENDON GUILLERMO</t>
  </si>
  <si>
    <t>21120-0000-0001-11083-0000</t>
  </si>
  <si>
    <t>CINTURON DE AYUDA AC</t>
  </si>
  <si>
    <t>21120-0000-0001-11281-0000</t>
  </si>
  <si>
    <t>MALLA LEON SA DE CV</t>
  </si>
  <si>
    <t>21120-0000-0001-11322-0000</t>
  </si>
  <si>
    <t>MENDOZA MENA SANDRA IVETTE</t>
  </si>
  <si>
    <t>21120-0000-0001-11461-0000</t>
  </si>
  <si>
    <t>CENTRO TUR OPERADORA DE A Y B SA DE CV</t>
  </si>
  <si>
    <t>21120-0000-0001-11487-0000</t>
  </si>
  <si>
    <t>REYES MARES ISAIAS</t>
  </si>
  <si>
    <t>21120-0000-0001-12142-0000</t>
  </si>
  <si>
    <t>QUINTANA MARTINEZ JOSE ADRIAN</t>
  </si>
  <si>
    <t>21120-0000-0001-12166-0000</t>
  </si>
  <si>
    <t>EDITORIAL MARTINICA SA DE CV</t>
  </si>
  <si>
    <t>21120-0000-0001-12172-0000</t>
  </si>
  <si>
    <t>GUTIERREZ SALAS ALFREDO</t>
  </si>
  <si>
    <t>21120-0000-0001-12173-0000</t>
  </si>
  <si>
    <t>CONEXION LOGISTICA BAJIO SA DE CV</t>
  </si>
  <si>
    <t>21120-0000-0001-12197-0000</t>
  </si>
  <si>
    <t>GARCÍA ROMO LIDIA PATRICIA</t>
  </si>
  <si>
    <t>21120-0000-0001-12211-0000</t>
  </si>
  <si>
    <t>ROBLEDO ARAIZA JORGE ALBERTO</t>
  </si>
  <si>
    <t>21120-0000-0001-12222-0000</t>
  </si>
  <si>
    <t>TORRES VAZQUEZ BRUNO CESAR</t>
  </si>
  <si>
    <t>21120-0000-0001-12265-0000</t>
  </si>
  <si>
    <t>ARELLANO RODRIGUEZ FRANCISCO JAVIER</t>
  </si>
  <si>
    <t>21120-0000-0001-12447-0000</t>
  </si>
  <si>
    <t>COMERCIALIZADORA FARMACEUTICA HDL SA DE</t>
  </si>
  <si>
    <t>21120-0000-0001-12452-0000</t>
  </si>
  <si>
    <t>JUPITRONIC SA DE CV</t>
  </si>
  <si>
    <t>21120-0000-0001-12467-0000</t>
  </si>
  <si>
    <t>PADILLA MARQUEZ OCTAVIO</t>
  </si>
  <si>
    <t>21120-0000-0001-12501-0000</t>
  </si>
  <si>
    <t>ALICIA BARRERA GOMEZ</t>
  </si>
  <si>
    <t>21120-0000-0001-12505-0000</t>
  </si>
  <si>
    <t>JOSEFINA LÓPEZ GARCÍA</t>
  </si>
  <si>
    <t>21120-0000-0001-12547-0000</t>
  </si>
  <si>
    <t>MARIA ELENA GUERRERO REYNOSO</t>
  </si>
  <si>
    <t>21120-0000-0001-12581-0000</t>
  </si>
  <si>
    <t>IVAN JOSE GUADALUPE AGUIRRE QUEZADA</t>
  </si>
  <si>
    <t>21120-0000-0001-12615-0000</t>
  </si>
  <si>
    <t>HECTOR TADEO CADENA MEJIA</t>
  </si>
  <si>
    <t>21120-0000-0001-12639-0000</t>
  </si>
  <si>
    <t>PABLO ALBERTO DURAN ZAMORA</t>
  </si>
  <si>
    <t>21120-0000-0001-12699-0000</t>
  </si>
  <si>
    <t>JUANA YAHVEH GARCIA AJEDA</t>
  </si>
  <si>
    <t>21120-0000-0001-12803-0000</t>
  </si>
  <si>
    <t>REFACCIONES EN GENERAL DE LEON SAS DE CV</t>
  </si>
  <si>
    <t>21120-0000-0001-12831-0000</t>
  </si>
  <si>
    <t>LIZETH VERONICA VALDIVIA MANRIQUEZ</t>
  </si>
  <si>
    <t>21120-0000-0001-12950-0000</t>
  </si>
  <si>
    <t>LUIS FERNANDO ARANDA HERRERA</t>
  </si>
  <si>
    <t>21120-0000-0001-12952-0000</t>
  </si>
  <si>
    <t>INTERIMAGEN GRAFICA DE MÉXICO SA DE CV</t>
  </si>
  <si>
    <t>21120-0000-0001-2004-0000</t>
  </si>
  <si>
    <t>COMISION FEDERAL DE ELECTRICIDAD</t>
  </si>
  <si>
    <t>21120-0000-0001-2806-0000</t>
  </si>
  <si>
    <t>OROZCO GONZALEZ FILEMON</t>
  </si>
  <si>
    <t>21120-0000-0001-2841-0000</t>
  </si>
  <si>
    <t>MARTINEZ BALTAZAR</t>
  </si>
  <si>
    <t>21120-0000-0001-3002-0000</t>
  </si>
  <si>
    <t>SECRETARIA DE FINANZAS Y ADMINISTRACION</t>
  </si>
  <si>
    <t>21120-0000-0001-3063-0000</t>
  </si>
  <si>
    <t>SOLUCIONES INTELIGENTES TECNOLOGICAS SA</t>
  </si>
  <si>
    <t>21120-0000-0001-3090-0000</t>
  </si>
  <si>
    <t>MARIO ALONSO URENA GUTIERREZ</t>
  </si>
  <si>
    <t>21120-0000-0001-3326-0000</t>
  </si>
  <si>
    <t>COMERCIALIZADORA VETERINARIA GUAYANGAREO</t>
  </si>
  <si>
    <t>21120-0000-0001-3336-0000</t>
  </si>
  <si>
    <t>CENTRO DE INVESTIGACION Y PROMOCION EDUC</t>
  </si>
  <si>
    <t>21120-0000-0001-3455-0000</t>
  </si>
  <si>
    <t>DISTRIBUIDORA PAPELERA AGOZ SA DE CV</t>
  </si>
  <si>
    <t>21120-0000-0001-3516-0000</t>
  </si>
  <si>
    <t>COMERCIALIZADO DE ABARROTES SAGITARIO SA</t>
  </si>
  <si>
    <t>21120-0000-0001-3635-0000</t>
  </si>
  <si>
    <t>ACE SEGUROS S A</t>
  </si>
  <si>
    <t>21120-0000-0001-4061-0000</t>
  </si>
  <si>
    <t>COMERCIALIZADORA DE PAPEL GODI SA DE CV</t>
  </si>
  <si>
    <t>21120-0000-0001-4065-0000</t>
  </si>
  <si>
    <t>FUNDACION LEONESA SERVIR A C</t>
  </si>
  <si>
    <t>21120-0000-0001-4123-0000</t>
  </si>
  <si>
    <t>AUTOMOTORES DE LEON SA DE CV</t>
  </si>
  <si>
    <t>21120-0000-0001-4157-0000</t>
  </si>
  <si>
    <t>POPULAR ABARROTERA DE LEON SA DE CV</t>
  </si>
  <si>
    <t>21120-0000-0001-4217-0000</t>
  </si>
  <si>
    <t>ADMINISTRACION DE INMUEBLES DE LEON SA D</t>
  </si>
  <si>
    <t>21120-0000-0001-4240-0000</t>
  </si>
  <si>
    <t>AUTOMOVILES DEL BAJIO CAMPESTRE SA DE CV</t>
  </si>
  <si>
    <t>21120-0000-0001-4361-0000</t>
  </si>
  <si>
    <t>CENTRO LABORAL PARA PERSONAS CON DEFICIE</t>
  </si>
  <si>
    <t>21120-0000-0001-4375-0000</t>
  </si>
  <si>
    <t>ASILO DE ANCIANOS CARPI A C</t>
  </si>
  <si>
    <t>21120-0000-0001-4518-0000</t>
  </si>
  <si>
    <t>CARESATERO SA DE CV</t>
  </si>
  <si>
    <t>21120-0000-0001-4525-0000</t>
  </si>
  <si>
    <t>DOS MIL GAS SA DE CV</t>
  </si>
  <si>
    <t>21120-0000-0001-4616-0000</t>
  </si>
  <si>
    <t>JESUS ANDRES CEPEDA DIAZ LOPEZ</t>
  </si>
  <si>
    <t>21120-0000-0001-4618-0000</t>
  </si>
  <si>
    <t>PROPIMEX SA DE CV</t>
  </si>
  <si>
    <t>21120-0000-0001-4697-0000</t>
  </si>
  <si>
    <t>ELISEO RENTA TODO SA DE CV</t>
  </si>
  <si>
    <t>21120-0000-0001-4711-0000</t>
  </si>
  <si>
    <t>EL HERALDO DE LEON COMPAÑIA EDITORIAL S</t>
  </si>
  <si>
    <t>21120-0000-0001-4786-0000</t>
  </si>
  <si>
    <t>JIMENEZ JACOME ANA MARIA</t>
  </si>
  <si>
    <t>21120-0000-0001-5027-0000</t>
  </si>
  <si>
    <t>HOSPITAL REGIONAL DE ALTA ESPECIALIDAD D</t>
  </si>
  <si>
    <t>21120-0000-0001-5355-0000</t>
  </si>
  <si>
    <t>HOSPITAL ARANDA DE LA PARRA SA DE CV</t>
  </si>
  <si>
    <t>21120-0000-0001-5445-0000</t>
  </si>
  <si>
    <t>JOSE ANTONIO RAMIREZ ANTUNES</t>
  </si>
  <si>
    <t>21120-0000-0001-5775-0000</t>
  </si>
  <si>
    <t>AMIGO DANIEL AC</t>
  </si>
  <si>
    <t>21120-0000-0001-5844-0000</t>
  </si>
  <si>
    <t>ARELLANO FRAGA ANGEL GABRIEL</t>
  </si>
  <si>
    <t>21120-0000-0001-5883-0000</t>
  </si>
  <si>
    <t>PRODUCTOS MEDICOS DEL BAJIO SA DE CV</t>
  </si>
  <si>
    <t>21120-0000-0001-5918-0000</t>
  </si>
  <si>
    <t>CLINICA MEXICANA DE AUTISMO Y ALTERACION</t>
  </si>
  <si>
    <t>21120-0000-0001-5919-0000</t>
  </si>
  <si>
    <t>ALEJANDRO MOJICA MUÑOZ</t>
  </si>
  <si>
    <t>21120-0000-0001-6098-0000</t>
  </si>
  <si>
    <t>CARDELLO DE MEXICO SA DE CV</t>
  </si>
  <si>
    <t>21120-0000-0001-6124-0000</t>
  </si>
  <si>
    <t>DISTRIBUIDORA AUTOMOTRIZ CALLEJA S A DE</t>
  </si>
  <si>
    <t>21120-0000-0001-6420-0000</t>
  </si>
  <si>
    <t>SANITARIOS PORTATILES DEL CENTRO SA DE C</t>
  </si>
  <si>
    <t>21120-0000-0001-7052-0000</t>
  </si>
  <si>
    <t>COLEGIO DE MAESTROS EN VALUACION DE LEON</t>
  </si>
  <si>
    <t>21120-0000-0001-7170-0000</t>
  </si>
  <si>
    <t>ROBERTO MARTINEZ</t>
  </si>
  <si>
    <t>21120-0000-0001-7173-0000</t>
  </si>
  <si>
    <t>PROMOTORA AMBIENTAL DE LA LAGUNA S A DE</t>
  </si>
  <si>
    <t>21120-0000-0001-7279-0000</t>
  </si>
  <si>
    <t>BERNARDO FABIAN LARRAGUIVEL MUNOZ</t>
  </si>
  <si>
    <t>21120-0000-0001-7766-0000</t>
  </si>
  <si>
    <t>NITIDATA LEON S A DE C V</t>
  </si>
  <si>
    <t>21120-0000-0001-8016-0000</t>
  </si>
  <si>
    <t>ALEJANDRO ALCANTAR VILLAGOMEZ</t>
  </si>
  <si>
    <t>21120-0000-0001-8108-0000</t>
  </si>
  <si>
    <t>TELEFONIA POR CABLE SA DE CV</t>
  </si>
  <si>
    <t>21120-0000-0001-8335-0000</t>
  </si>
  <si>
    <t>DINAMICA DEL CENTRO SA DE CV</t>
  </si>
  <si>
    <t>21120-0000-0001-8506-0000</t>
  </si>
  <si>
    <t>REPARTOS RAPIDOS DEL BAJIO SA DE CV</t>
  </si>
  <si>
    <t>21120-0000-0001-8691-0000</t>
  </si>
  <si>
    <t>VILLAGRANA VEYNA MARGARITA</t>
  </si>
  <si>
    <t>21120-0000-0001-8714-0000</t>
  </si>
  <si>
    <t>MUNICIPIO DE LEON</t>
  </si>
  <si>
    <t>21120-0000-0001-8763-0000</t>
  </si>
  <si>
    <t>SANCHEZ RAMIREZ SERGIO CESAR</t>
  </si>
  <si>
    <t>21120-0000-0001-8807-0000</t>
  </si>
  <si>
    <t>DEPORTES CHUY SPORT S.A. DE C.V.</t>
  </si>
  <si>
    <t>21120-0000-0001-8822-0000</t>
  </si>
  <si>
    <t>BANQUETES GRAN CLASE SA DE CV</t>
  </si>
  <si>
    <t>21120-0000-0001-8979-0000</t>
  </si>
  <si>
    <t>OPERADORA DE MERCADO DE LLANTAS SA DE CV</t>
  </si>
  <si>
    <t>21120-0000-0001-9039-0000</t>
  </si>
  <si>
    <t>OSCAR MOISES GUERRERO REA</t>
  </si>
  <si>
    <t>21120-0000-0001-9046-0000</t>
  </si>
  <si>
    <t>COMERCIALIZADORA PEPSICO MEXICO S DE RL</t>
  </si>
  <si>
    <t>21120-0000-0001-9055-0000</t>
  </si>
  <si>
    <t>MIGUEL ALFREDO ESTRADA ESPINOSA</t>
  </si>
  <si>
    <t>21120-0000-0001-9058-0000</t>
  </si>
  <si>
    <t>ASOCIACION PARA EL MANEJO INTEGRAL Y PRE</t>
  </si>
  <si>
    <t>21120-0000-0001-9225-0000</t>
  </si>
  <si>
    <t>INMOBILIARIA HOTSSON SA DE CV</t>
  </si>
  <si>
    <t>21120-0000-0001-9418-0000</t>
  </si>
  <si>
    <t>BANCO MERCANTIL DEL NORTE</t>
  </si>
  <si>
    <t>21120-0000-0001-9421-0000</t>
  </si>
  <si>
    <t>EFRAIN RAMOS OROZCO</t>
  </si>
  <si>
    <t>21120-0000-0001-9484-0000</t>
  </si>
  <si>
    <t>RANGEL GARCIA FRANCISCO JAVIER</t>
  </si>
  <si>
    <t>21120-0000-0001-9560-0000</t>
  </si>
  <si>
    <t>PROVEEDURIA DE PRODUCTOS Y SERVICIOS DE</t>
  </si>
  <si>
    <t>21120-0000-0001-9676-0000</t>
  </si>
  <si>
    <t>LACTOMARK SA DE CV</t>
  </si>
  <si>
    <t>21120-0000-0001-9722-0000</t>
  </si>
  <si>
    <t>PRESTADORES DE SERVICIOS POR HONORARIOS</t>
  </si>
  <si>
    <t>21130-0000-0001-0002-0000</t>
  </si>
  <si>
    <t>CONSTRUCTORA ELECTRICA DEL BAJIO SA DE C</t>
  </si>
  <si>
    <t>21130-0000-0001-0004-0000</t>
  </si>
  <si>
    <t>CONSTRUCTORA LAN SA DE CV</t>
  </si>
  <si>
    <t>21130-0000-0001-0005-0000</t>
  </si>
  <si>
    <t>ROBERTO LOPEZ ROMERO</t>
  </si>
  <si>
    <t>21130-0000-0001-0008-0000</t>
  </si>
  <si>
    <t>COVEME SA DE CV</t>
  </si>
  <si>
    <t>21130-0000-0001-0015-0000</t>
  </si>
  <si>
    <t>CONSTRUCTORA Y PAVIMENTADORA VISE SA DE</t>
  </si>
  <si>
    <t>21130-0000-0001-0017-0000</t>
  </si>
  <si>
    <t>CONSTRUCTORA Y ARRENDADORA HERBEC SA DE</t>
  </si>
  <si>
    <t>21130-0000-0001-0018-0000</t>
  </si>
  <si>
    <t>DAVID AGUIRRE CRESPO</t>
  </si>
  <si>
    <t>21130-0000-0001-0019-0000</t>
  </si>
  <si>
    <t>JOSE LUIS VAZQUEZ ARANDA</t>
  </si>
  <si>
    <t>21130-0000-0001-0020-0000</t>
  </si>
  <si>
    <t>MEXICANO SUPERVISION Y CONSTRUCCION DE O</t>
  </si>
  <si>
    <t>21130-0000-0001-0031-0000</t>
  </si>
  <si>
    <t>HECTOR SAGAON MATA</t>
  </si>
  <si>
    <t>21130-0000-0001-0047-0000</t>
  </si>
  <si>
    <t>CONSTRUCCION Y EDIFICACION MDR SA DE CV</t>
  </si>
  <si>
    <t>21130-0000-0001-0048-0000</t>
  </si>
  <si>
    <t>LABORATORIO Y CONSULTORIA LOA SA DE CV</t>
  </si>
  <si>
    <t>21130-0000-0001-0063-0000</t>
  </si>
  <si>
    <t>GRUPO HG DISEÑO Y CONSTRUCCION S A DE C</t>
  </si>
  <si>
    <t>21130-0000-0001-0071-0000</t>
  </si>
  <si>
    <t>GRUPO CINCO ARQUITECTOS ASOCIADOS S C</t>
  </si>
  <si>
    <t>21130-0000-0001-0074-0000</t>
  </si>
  <si>
    <t>INGENIERIA Y ARQUITECTURA INTEGRADAS S A</t>
  </si>
  <si>
    <t>21130-0000-0001-0076-0000</t>
  </si>
  <si>
    <t>ARSA CONSTRUYE SA DE CV</t>
  </si>
  <si>
    <t>21130-0000-0001-0083-0000</t>
  </si>
  <si>
    <t>FRANCISCA MUÑOZ AYALA</t>
  </si>
  <si>
    <t>21130-0000-0001-0102-0000</t>
  </si>
  <si>
    <t>CORPORACION LANTANA SA DE CV</t>
  </si>
  <si>
    <t>21130-0000-0001-0116-0000</t>
  </si>
  <si>
    <t>CORPORACION DEL SA DE CV</t>
  </si>
  <si>
    <t>21130-0000-0001-0125-0000</t>
  </si>
  <si>
    <t>21130-0000-0001-0129-0000</t>
  </si>
  <si>
    <t>SUDIC SUPERVISION DISEÑO Y CONSTRUCCION</t>
  </si>
  <si>
    <t>21130-0000-0001-0181-0000</t>
  </si>
  <si>
    <t>GRUPO UBCE, S.A. DE C.V.</t>
  </si>
  <si>
    <t>21130-0000-0001-0205-0000</t>
  </si>
  <si>
    <t>GRUPO EDIFICADOR JOACA, S.A DE C.V</t>
  </si>
  <si>
    <t>21130-0000-0001-0211-0000</t>
  </si>
  <si>
    <t>PEREZ IBARRA MOISES</t>
  </si>
  <si>
    <t>21130-0000-0001-0229-0000</t>
  </si>
  <si>
    <t>ARPE PAVIMENTACION Y EDIFICACIONES, S.A</t>
  </si>
  <si>
    <t>21130-0000-0001-0259-0000</t>
  </si>
  <si>
    <t>DIEZ DE SOLLANO MARTINEZ EDUARDO DAVID</t>
  </si>
  <si>
    <t>21130-0000-0001-0268-0000</t>
  </si>
  <si>
    <t>HUERTA MUÑOZ JUAN RAFAEL</t>
  </si>
  <si>
    <t>21130-0000-0001-0280-0000</t>
  </si>
  <si>
    <t>CONSTRUCCION TOPOGRAFIA Y MANTENIMIENTOS</t>
  </si>
  <si>
    <t>21130-0000-0001-0282-0000</t>
  </si>
  <si>
    <t>21130-0000-0001-0288-0000</t>
  </si>
  <si>
    <t>J. ALEJANDRO ZUMARAN CAMACHO</t>
  </si>
  <si>
    <t>21130-0000-0001-0323-0000</t>
  </si>
  <si>
    <t>SISTEMAS DE INGENIERÍA Y SOLUCIONES CONS</t>
  </si>
  <si>
    <t>21130-0000-0001-0325-0000</t>
  </si>
  <si>
    <t>CONSTRUCTORA HUMORA S.A. DE C.V.</t>
  </si>
  <si>
    <t>21130-0000-0001-0339-0000</t>
  </si>
  <si>
    <t>ERA ARCHITECT SA DE CV</t>
  </si>
  <si>
    <t>21130-0000-0001-0355-0000</t>
  </si>
  <si>
    <t>CONSTRUGART, S.A DE C.V.</t>
  </si>
  <si>
    <t>21130-0000-0001-0362-0000</t>
  </si>
  <si>
    <t>CONSTRUCCIONES E INGENIERIA CGO, S.A DE</t>
  </si>
  <si>
    <t>21130-0000-0001-0365-0000</t>
  </si>
  <si>
    <t>GRUPO CONSTRUCTOR VIGOR, S.A DE C.V</t>
  </si>
  <si>
    <t>21130-0000-0001-0373-0000</t>
  </si>
  <si>
    <t>LUIS DEMETRIO PEREZ CUELLAR</t>
  </si>
  <si>
    <t>21130-0000-0001-0386-0000</t>
  </si>
  <si>
    <t>21130-0000-0001-0390-0000</t>
  </si>
  <si>
    <t>GUERRA GUERRA JUAN MANUEL</t>
  </si>
  <si>
    <t>21130-0000-0001-0392-0000</t>
  </si>
  <si>
    <t>INGENIERIA Y CONSTRUCCION NR S.A. DE CV</t>
  </si>
  <si>
    <t>21130-0000-0001-0398-0000</t>
  </si>
  <si>
    <t>21130-0000-0001-397-0000</t>
  </si>
  <si>
    <t>GARCÍA RENTERÍA FRANCISCO JAVIER</t>
  </si>
  <si>
    <t>21150-0000-0000-0000-0000</t>
  </si>
  <si>
    <t>TRANSFER OTROGADAS POR PAGAR A CORTO PZO</t>
  </si>
  <si>
    <t>21171-0000-0001-0000-0000</t>
  </si>
  <si>
    <t>I S R HONORARIOS</t>
  </si>
  <si>
    <t>21171-0000-0002-0000-0000</t>
  </si>
  <si>
    <t>I S R ARRENDAMIENTOS</t>
  </si>
  <si>
    <t>21171-0000-0003-0000-0000</t>
  </si>
  <si>
    <t>I S R ASIMILADOS</t>
  </si>
  <si>
    <t>21171-0000-0004-0000-0000</t>
  </si>
  <si>
    <t>IMPUESTO CEDULAR HONORARIOS</t>
  </si>
  <si>
    <t>21171-0000-0005-0000-0000</t>
  </si>
  <si>
    <t>IMPUESTO ESTATAL ASIMILABLES</t>
  </si>
  <si>
    <t>21171-0000-0006-0000-0000</t>
  </si>
  <si>
    <t>IMPUESTO CEDULAR ARRENDAMIENTO</t>
  </si>
  <si>
    <t>21172-0000-0001-0000-0000</t>
  </si>
  <si>
    <t>FONACOT</t>
  </si>
  <si>
    <t>21172-0000-0002-0000-0000</t>
  </si>
  <si>
    <t>CREDITOS INFONAVIT</t>
  </si>
  <si>
    <t>21172-0000-0003-0000-0000</t>
  </si>
  <si>
    <t>CUOTA OBRERO IMSS</t>
  </si>
  <si>
    <t>21172-0000-0005-0000-0000</t>
  </si>
  <si>
    <t>CUOTAS IMSS</t>
  </si>
  <si>
    <t>21175-0000-0001-0000-0000</t>
  </si>
  <si>
    <t>I.S.P.T. NOMINAS</t>
  </si>
  <si>
    <t>21175-0000-0002-0000-0000</t>
  </si>
  <si>
    <t>SUBSIDIO AL EMPLEO</t>
  </si>
  <si>
    <t>21175-0000-0003-0000-0000</t>
  </si>
  <si>
    <t>IMPUESTO CEDULAR NOMINA</t>
  </si>
  <si>
    <t>21175-0000-0004-0000-0000</t>
  </si>
  <si>
    <t>I.S.R. LIQUIDACIONES</t>
  </si>
  <si>
    <t>21179-0000-0002-0000-0000</t>
  </si>
  <si>
    <t>OPTICA FRANKLIN DESC</t>
  </si>
  <si>
    <t>21179-0000-0004-0000-0000</t>
  </si>
  <si>
    <t>DESC.CUOTAS SIND.X FALLECIMIENTO</t>
  </si>
  <si>
    <t>21179-0000-0005-0000-0000</t>
  </si>
  <si>
    <t>FAMSA IMPULSORA PROMO</t>
  </si>
  <si>
    <t>21179-0000-0013-0000-0000</t>
  </si>
  <si>
    <t>O.HIPOTECARIA D MEXIC</t>
  </si>
  <si>
    <t>21179-0000-0015-0000-0000</t>
  </si>
  <si>
    <t>CURSOS Y CAPACITACION</t>
  </si>
  <si>
    <t>21179-0000-0020-0000-0000</t>
  </si>
  <si>
    <t>SEG PROT. MUTUA SEG P</t>
  </si>
  <si>
    <t>21179-0000-0023-0000-0000</t>
  </si>
  <si>
    <t>PENSION ALIMENTICIA</t>
  </si>
  <si>
    <t>21179-0000-0024-0000-0000</t>
  </si>
  <si>
    <t>SEG. PROT. MUTUA SEG.</t>
  </si>
  <si>
    <t>21179-0000-0025-0000-0000</t>
  </si>
  <si>
    <t>PRESTAMOS VIVIENDA</t>
  </si>
  <si>
    <t>21179-0000-0026-0000-0000</t>
  </si>
  <si>
    <t>FID. PTAMOS. SIND. 20</t>
  </si>
  <si>
    <t>21179-0000-0033-0000-0000</t>
  </si>
  <si>
    <t>DESCUENTO PRESTA CAJA LIBERTAD</t>
  </si>
  <si>
    <t>21179-0000-0035-0000-0000</t>
  </si>
  <si>
    <t>SINDICATO 20 DE MAYO</t>
  </si>
  <si>
    <t>21179-0000-0037-0000-0000</t>
  </si>
  <si>
    <t>SIND OBRAS PUBLICAS (SEMANAL)</t>
  </si>
  <si>
    <t>21179-0000-0038-0000-0000</t>
  </si>
  <si>
    <t>S U T I C</t>
  </si>
  <si>
    <t>21179-0000-0300-0000-0000</t>
  </si>
  <si>
    <t>RETENCION 0.2 % AL MILLAR</t>
  </si>
  <si>
    <t>21179-0000-0301-0000-0000</t>
  </si>
  <si>
    <t>RETENCION 0.5 % AL MILLAR DIVO</t>
  </si>
  <si>
    <t>21179-0000-0302-0000-0000</t>
  </si>
  <si>
    <t>RETENCION 1.0 % AL MILLAR</t>
  </si>
  <si>
    <t>21179-0000-0303-0000-0000</t>
  </si>
  <si>
    <t>RETENCION .5% C.N.E.C</t>
  </si>
  <si>
    <t>21179-0000-0304-0000-0000</t>
  </si>
  <si>
    <t>50% DE LA RET.1% OBRA</t>
  </si>
  <si>
    <t>21179-0000-0306-0000-0000</t>
  </si>
  <si>
    <t>DECO SEGUROS SA DE C</t>
  </si>
  <si>
    <t>21179-0000-0307-0000-0000</t>
  </si>
  <si>
    <t>METLIFE MEXICO, S.A.</t>
  </si>
  <si>
    <t>21179-0000-0309-0000-0000</t>
  </si>
  <si>
    <t>MUEBLERÍA HNOS. VELAZQUEZ</t>
  </si>
  <si>
    <t>21179-0000-0313-0000-0000</t>
  </si>
  <si>
    <t>DESC. NÓM PREVISIÓN FAMILIAR DEL BAJIO</t>
  </si>
  <si>
    <t>21179-0000-0316-0000-0000</t>
  </si>
  <si>
    <t>RETENCIÓN 1% REFRENDO ANUAL ASEO PÚBLICO</t>
  </si>
  <si>
    <t>21179-0000-0319-0000-0000</t>
  </si>
  <si>
    <t>APORTACIÓN CAJA DE AHORRO</t>
  </si>
  <si>
    <t>21179-0000-0320-0000-0000</t>
  </si>
  <si>
    <t>PRÉSTAMO CAJA DE AHORRO</t>
  </si>
  <si>
    <t>21179-0000-0321-0000-0000</t>
  </si>
  <si>
    <t>ÓPTICA EL ANTEOJO VISIÓN</t>
  </si>
  <si>
    <t>21179-0000-0322-0000-0000</t>
  </si>
  <si>
    <t>CAJA ALIANZA LA MERCED</t>
  </si>
  <si>
    <t>21179-0000-0323-0000-0000</t>
  </si>
  <si>
    <t>FUNERARIA CEPEDA</t>
  </si>
  <si>
    <t>21179-0000-0324-0000-0000</t>
  </si>
  <si>
    <t>LEÓN AGRADECIDO, A.C.</t>
  </si>
  <si>
    <t>21179-0000-0325-0000-0000</t>
  </si>
  <si>
    <t>EDITORIAL MULTIMEDIA EDUCATIVA, S.A. DE</t>
  </si>
  <si>
    <t>21179-0000-0327-0000-0000</t>
  </si>
  <si>
    <t>PRECISIÓN ÓPTICA S.A. DE C.V.</t>
  </si>
  <si>
    <t>21179-0000-0331-0000-0000</t>
  </si>
  <si>
    <t>JESÚS ÁVILA GRACIA (GRUPO ÓPTICO VISIÓN</t>
  </si>
  <si>
    <t>21179-0000-0333-0000-0000</t>
  </si>
  <si>
    <t>DESCUENTO TELEFONÍA MÓVIL</t>
  </si>
  <si>
    <t>21179-0000-0334-0000-0000</t>
  </si>
  <si>
    <t>ANA MARGARITA DEL CARMEN DOMINGUEZ TORRE</t>
  </si>
  <si>
    <t>21199-0000-0002-0000-0000</t>
  </si>
  <si>
    <t>COOP. APOYO A ESCUELA</t>
  </si>
  <si>
    <t>21199-0000-0004-0000-0000</t>
  </si>
  <si>
    <t>APORT.OBRAS ALUMBRADO</t>
  </si>
  <si>
    <t>21199-0000-0021-0000-0000</t>
  </si>
  <si>
    <t>APORTACIONES PARA APO</t>
  </si>
  <si>
    <t>21199-0000-0026-0000-0000</t>
  </si>
  <si>
    <t>AUTOCONST. Y MEJOR DE</t>
  </si>
  <si>
    <t>21199-0000-0029-0000-0000</t>
  </si>
  <si>
    <t>CREDITOS A LA PALABRA</t>
  </si>
  <si>
    <t>21199-0000-0033-0000-0000</t>
  </si>
  <si>
    <t>RECAUD.TIANGUIS EX ES</t>
  </si>
  <si>
    <t>21199-0000-0035-0000-0000</t>
  </si>
  <si>
    <t>FORUM EDUCATIVO 2008</t>
  </si>
  <si>
    <t>21199-0000-0037-0000-0000</t>
  </si>
  <si>
    <t>OBRAS POR COOPERACION</t>
  </si>
  <si>
    <t>21199-0000-0067-0000-0000</t>
  </si>
  <si>
    <t>BORDERIA</t>
  </si>
  <si>
    <t>21199-0000-0070-0000-0000</t>
  </si>
  <si>
    <t>MULTAS VERIFICACION VEHICULAR</t>
  </si>
  <si>
    <t>21199-0000-0107-0000-0000</t>
  </si>
  <si>
    <t>REHABILITACION DE CAM</t>
  </si>
  <si>
    <t>21199-0000-0108-0000-0000</t>
  </si>
  <si>
    <t>PROYECTOS AGROPECUARI</t>
  </si>
  <si>
    <t>21199-0000-0124-0000-0000</t>
  </si>
  <si>
    <t>RECUPERACION OBRAS VA</t>
  </si>
  <si>
    <t>21199-0000-0128-0000-0000</t>
  </si>
  <si>
    <t>APOYOS MASECA</t>
  </si>
  <si>
    <t>21199-0000-0141-0000-0000</t>
  </si>
  <si>
    <t>DEPOSITOS POR IDENTIFICAR</t>
  </si>
  <si>
    <t>21199-0000-0155-0000-0000</t>
  </si>
  <si>
    <t>OBRAS X COOPER. LEON</t>
  </si>
  <si>
    <t>21199-0000-0165-0000-0000</t>
  </si>
  <si>
    <t>ANTICIPO SOL DE GASTOS A COMP Y VIÁTICOS</t>
  </si>
  <si>
    <t>21199-0000-0166-0000-0000</t>
  </si>
  <si>
    <t>VARIOS UNICA OCASION</t>
  </si>
  <si>
    <t>21199-0000-0167-0000-0000</t>
  </si>
  <si>
    <t>LIQUIDACIONES LABORALES</t>
  </si>
  <si>
    <t>21199-0000-0168-0000-0000</t>
  </si>
  <si>
    <t>REPOSICIÓN DE FONDOS REVOLVENTES</t>
  </si>
  <si>
    <t>21199-0000-0171-0000-0000</t>
  </si>
  <si>
    <t>DONATIVOS A INSTITUCIONES NO LUCRATIVAS</t>
  </si>
  <si>
    <t>21199-0000-0172-0000-0000</t>
  </si>
  <si>
    <t>APORTACIONES SUMINISTRO DE AGUA POTABLE</t>
  </si>
  <si>
    <t>21199-0000-0184-0000-0000</t>
  </si>
  <si>
    <t>PROGRAMA 3X1 MIGRANTES 2016 CAL SOL RUR</t>
  </si>
  <si>
    <t>21199-0000-0185-0000-0000</t>
  </si>
  <si>
    <t>PROGRAMA 3X1 MIGRANTES 2016 CAL SOL URB</t>
  </si>
  <si>
    <t>21610-0000-0002-0000-0000</t>
  </si>
  <si>
    <t>PROFESIONALES EN MANTTO Y LIMPIEZA,SA CV</t>
  </si>
  <si>
    <t>21590-0000-0002-0000-0000</t>
  </si>
  <si>
    <t>SECRETARÍA DE FINANZAS Y ADMINISTRACIÓN</t>
  </si>
  <si>
    <t>ESTATAL</t>
  </si>
  <si>
    <t>PAGO POR LA CANTIDAD DE $3,462,791.66</t>
  </si>
  <si>
    <t>22490-0000-0001-0000-0000</t>
  </si>
  <si>
    <t>SALDO DE PASIVO DIFERIDO POR ADQUISICIÓN DE PATRULLAS</t>
  </si>
  <si>
    <t>41110-1100-0001-0001-0000</t>
  </si>
  <si>
    <t>JUEGOS Y APUESTAS PERMITIDAS</t>
  </si>
  <si>
    <t>41110-1100-0001-0002-0000</t>
  </si>
  <si>
    <t>DIVERSIONES Y ESPECTACULOS PUBLICOS</t>
  </si>
  <si>
    <t>41110-1100-0001-0003-0000</t>
  </si>
  <si>
    <t>RIFAS SORTEOS LOTERIAS Y CONCURSOS</t>
  </si>
  <si>
    <t>41120-1200-0001-0051-0000</t>
  </si>
  <si>
    <t>PREDIAL</t>
  </si>
  <si>
    <t>41120-1200-0001-0052-0000</t>
  </si>
  <si>
    <t>ADQUISICIÓN DE BIENES INMUEBLES</t>
  </si>
  <si>
    <t>41120-1200-0001-0053-0000</t>
  </si>
  <si>
    <t>DIVISION Y LOTIFICACION DE INMUEBLES</t>
  </si>
  <si>
    <t>41120-1200-0001-0054-0000</t>
  </si>
  <si>
    <t>FRACCIONAMIENTO</t>
  </si>
  <si>
    <t>41130-1300-0001-0101-0000</t>
  </si>
  <si>
    <t>EXP D BANCO D MARMOL ARENA GRAVA Y SIMI</t>
  </si>
  <si>
    <t>41170-1700-0001-0302-0000</t>
  </si>
  <si>
    <t>RECARGOS POR EJECUCION</t>
  </si>
  <si>
    <t>41170-1700-0001-0303-0000</t>
  </si>
  <si>
    <t>GTOS DE EJECU JUEGOS APUESTAS PERMITIDAS</t>
  </si>
  <si>
    <t>41170-1700-0001-0304-0000</t>
  </si>
  <si>
    <t>RECARGOS POR JUEGO Y APUESTA PERMITIDAS</t>
  </si>
  <si>
    <t>41170-1700-0001-0305-0000</t>
  </si>
  <si>
    <t>MULTAS JUEGOS Y APUESTAS PERMITIDAS</t>
  </si>
  <si>
    <t>41170-1700-0001-0307-0000</t>
  </si>
  <si>
    <t>RECARGOS IMP D DIV Y ESPECTACULOS PUB</t>
  </si>
  <si>
    <t>41170-1700-0001-0308-0000</t>
  </si>
  <si>
    <t>GASTOS DE EJECUCION DE IMPUESTO PREDIAL</t>
  </si>
  <si>
    <t>41170-1700-0001-0309-0000</t>
  </si>
  <si>
    <t>RECARGOS DE IMPUESTO PREDIAL</t>
  </si>
  <si>
    <t>41170-1700-0001-0310-0000</t>
  </si>
  <si>
    <t>MULTAS DE IMPUESTO PREDIAL</t>
  </si>
  <si>
    <t>41170-1700-0001-0311-0000</t>
  </si>
  <si>
    <t>REZAGO DE IMPUESTO PREDIAL</t>
  </si>
  <si>
    <t>41170-1700-0001-0312-0000</t>
  </si>
  <si>
    <t>GASTOS DE EJECUCIÓN ADQUISICIÓN DE BIENE</t>
  </si>
  <si>
    <t>41170-1700-0001-0313-0000</t>
  </si>
  <si>
    <t>RECARGOS DE ADQUISICIÓN DE BIENES INMUEB</t>
  </si>
  <si>
    <t>41170-1700-0001-0314-0000</t>
  </si>
  <si>
    <t>MULTAS DE ADQUISICIÓN DE BIENES INMUEBLE</t>
  </si>
  <si>
    <t>41170-1700-0001-0316-0000</t>
  </si>
  <si>
    <t>RECAR DE DIV/LOTIFICACION INMUEBLES</t>
  </si>
  <si>
    <t>41170-1700-0001-0317-0000</t>
  </si>
  <si>
    <t>GASTOS EJECUCION POR PUB DE EDICTO</t>
  </si>
  <si>
    <t>41170-1700-0001-0318-0000</t>
  </si>
  <si>
    <t>GASTOS POR REMATE DE IMPUESTOS</t>
  </si>
  <si>
    <t>41310-3100-0001-0701-0000</t>
  </si>
  <si>
    <t>POR EJECUCION DE OBRAS PUBLICAS</t>
  </si>
  <si>
    <t>41310-3100-0001-0702-0000</t>
  </si>
  <si>
    <t>RECUPERACIÓN CREDITOS FIDOC</t>
  </si>
  <si>
    <t>41310-3100-0001-0703-0000</t>
  </si>
  <si>
    <t>POR EL SERVICIO DE ALUMBRADO PUBLICO</t>
  </si>
  <si>
    <t>41410-4100-0001-0800-0000</t>
  </si>
  <si>
    <t>USO ESTACIONES DE TRANSFERENCIA</t>
  </si>
  <si>
    <t>41430-4300-0001-0901-0000</t>
  </si>
  <si>
    <t>SERVICIOS ESPECIALES DE LIMPIA</t>
  </si>
  <si>
    <t>41430-4300-0001-0902-0000</t>
  </si>
  <si>
    <t>SERVICIOS DE PANTEONES</t>
  </si>
  <si>
    <t>41430-4300-0001-0903-0000</t>
  </si>
  <si>
    <t>SERVICIOS DE RASTRO</t>
  </si>
  <si>
    <t>41430-4300-0001-0904-0000</t>
  </si>
  <si>
    <t>SERVICIOS EXTRAORDINARIOS DE POLICIA</t>
  </si>
  <si>
    <t>41430-4300-0001-0905-0000</t>
  </si>
  <si>
    <t>SERV. SEGURIDAD PUBLICA POLICIA BARRIO</t>
  </si>
  <si>
    <t>41430-4300-0001-0906-0000</t>
  </si>
  <si>
    <t>SERV. SEG.PUB. VIGILAN.PERM. ESTAB.PBCOS</t>
  </si>
  <si>
    <t>41430-4300-0001-0907-0000</t>
  </si>
  <si>
    <t>SERVICIOS DE TRANSPORTE PUBLICO URBANO Y</t>
  </si>
  <si>
    <t>41430-4300-0001-0908-0000</t>
  </si>
  <si>
    <t>SERVICIOS DE TRANSPORTE PUBLICO MODIF. H</t>
  </si>
  <si>
    <t>41430-4300-0001-0909-0000</t>
  </si>
  <si>
    <t>SERVICIOS DE TRANSPORTE PUBLICO PERMISOS</t>
  </si>
  <si>
    <t>41430-4300-0001-0910-0000</t>
  </si>
  <si>
    <t>SERVICIOS EXTRAORDINARIOS DE TRANSITO</t>
  </si>
  <si>
    <t>41430-4300-0001-0911-0000</t>
  </si>
  <si>
    <t>ESTACIONAMIENTO FUNDADORES</t>
  </si>
  <si>
    <t>41430-4300-0001-0912-0000</t>
  </si>
  <si>
    <t>ESTACIONAMIENTO MARIANO ESCOBEDO</t>
  </si>
  <si>
    <t>41430-4300-0001-0913-0000</t>
  </si>
  <si>
    <t>ESTACIONAMIENTO JUAREZ</t>
  </si>
  <si>
    <t>41430-4300-0001-0914-0000</t>
  </si>
  <si>
    <t>ESTACIONAMIENTO TLACUACHE</t>
  </si>
  <si>
    <t>41430-4300-0001-0915-0000</t>
  </si>
  <si>
    <t>ESTACIONAMIENTO ALDAMA</t>
  </si>
  <si>
    <t>41430-4300-0001-0917-0000</t>
  </si>
  <si>
    <t>PENSION ESTACIONAMIENTO FUNDADORES</t>
  </si>
  <si>
    <t>41430-4300-0001-0918-0000</t>
  </si>
  <si>
    <t>PENSION ESTACIONAMIENTO MARIANO ESCOBEDO</t>
  </si>
  <si>
    <t>41430-4300-0001-0920-0000</t>
  </si>
  <si>
    <t>EXAMENES MEDICOS</t>
  </si>
  <si>
    <t>41430-4300-0001-0921-0000</t>
  </si>
  <si>
    <t>SERVICIOS CENTRO ANTIRRABICO</t>
  </si>
  <si>
    <t>41430-4300-0001-0922-0000</t>
  </si>
  <si>
    <t>CONSULTA DENTAL SALUD MPAL.</t>
  </si>
  <si>
    <t>41430-4300-0001-0924-0000</t>
  </si>
  <si>
    <t>DICTÁMENES DE PROTECCION CIVIL</t>
  </si>
  <si>
    <t>41430-4300-0001-0925-0000</t>
  </si>
  <si>
    <t>SIMULACROS PROTECCION CIVIL</t>
  </si>
  <si>
    <t>41430-4300-0001-0926-0000</t>
  </si>
  <si>
    <t>SERVICIOS EXTRAORDINARIOS DE PROTECCION</t>
  </si>
  <si>
    <t>41430-4300-0001-0927-0000</t>
  </si>
  <si>
    <t>ALINEAMIENTO Y NUMERO OFICIAL</t>
  </si>
  <si>
    <t>41430-4300-0001-0928-0000</t>
  </si>
  <si>
    <t>ALINEAMIENTO Y NUMERO OFICIAL PREDIOS MA</t>
  </si>
  <si>
    <t>41430-4300-0001-0929-0000</t>
  </si>
  <si>
    <t>INSTALACION DE TERRAZAS MOVILES</t>
  </si>
  <si>
    <t>41430-4300-0001-0930-0000</t>
  </si>
  <si>
    <t>CONSTRUCCIONES Y URBANIZACIONES</t>
  </si>
  <si>
    <t>41430-4300-0001-0934-0000</t>
  </si>
  <si>
    <t>LICENCIA DE USO DE SUELO</t>
  </si>
  <si>
    <t>41430-4300-0001-0935-0000</t>
  </si>
  <si>
    <t>CERTIFICACIÓN DE NUMERO OFICIAL</t>
  </si>
  <si>
    <t>41430-4300-0001-0936-0000</t>
  </si>
  <si>
    <t>CERTIFICACION DE TERMINACION DE OBRA</t>
  </si>
  <si>
    <t>41430-4300-0001-0937-0000</t>
  </si>
  <si>
    <t>DICTAMEN DE FACTIBILIDAD PARA DIVIDIR O</t>
  </si>
  <si>
    <t>41430-4300-0001-0939-0000</t>
  </si>
  <si>
    <t>LICENCIA CONSTRUCCION EN LA VIA PUBLICA</t>
  </si>
  <si>
    <t>41430-4300-0001-0940-0000</t>
  </si>
  <si>
    <t>41430-4300-0001-0941-0000</t>
  </si>
  <si>
    <t>AVALUOS DE INMUEBLES</t>
  </si>
  <si>
    <t>41430-4300-0001-0943-0000</t>
  </si>
  <si>
    <t>FOLIO GENERADO EN LA REVISION DE AVALUO</t>
  </si>
  <si>
    <t>41430-4300-0001-0944-0000</t>
  </si>
  <si>
    <t>LICENCIA DE FACTIBILIDAD DE USOS DE SUEL</t>
  </si>
  <si>
    <t>41430-4300-0001-0945-0000</t>
  </si>
  <si>
    <t>REVISION DE PROYECTOS DE FRACCIONAMIENTO</t>
  </si>
  <si>
    <t>41430-4300-0001-0946-0000</t>
  </si>
  <si>
    <t>AUTORIZACION DE TRAZA</t>
  </si>
  <si>
    <t>41430-4300-0001-0947-0000</t>
  </si>
  <si>
    <t>REVISION DE PROYECTOS EJECUTIVOS</t>
  </si>
  <si>
    <t>41430-4300-0001-0948-0000</t>
  </si>
  <si>
    <t>POR AUTORIZACION DE SECCIONAMIENTO, MODI</t>
  </si>
  <si>
    <t>41430-4300-0001-0949-0000</t>
  </si>
  <si>
    <t>POR SUPERVISION DE OBRA</t>
  </si>
  <si>
    <t>41430-4300-0001-0950-0000</t>
  </si>
  <si>
    <t>LICENCIA PARA EL ESTABLECIMIENTO DE ANUN</t>
  </si>
  <si>
    <t>41430-4300-0001-0952-0000</t>
  </si>
  <si>
    <t>POR CONSTANCIA DE VALIDACION PARA ANUNCI</t>
  </si>
  <si>
    <t>41430-4300-0001-0954-0000</t>
  </si>
  <si>
    <t>ANUNCIOS COLOCADOS EN VEHICULOS DE SERVI</t>
  </si>
  <si>
    <t>41430-4300-0001-0955-0000</t>
  </si>
  <si>
    <t>POR DIFUSION FONETICA DE PUBLICIDAD EN V</t>
  </si>
  <si>
    <t>41430-4300-0001-0956-0000</t>
  </si>
  <si>
    <t>PERMISO EVENTUAL PARA LA VENTA DE BEBIDA</t>
  </si>
  <si>
    <t>41430-4300-0001-0958-0000</t>
  </si>
  <si>
    <t>SERVICIO MATERIA ECOLÓGICA</t>
  </si>
  <si>
    <t>41430-4300-0001-0960-0000</t>
  </si>
  <si>
    <t>LICENCIA AMBIENTAL DE FUNCIONAMIENTO Y C</t>
  </si>
  <si>
    <t>41430-4300-0001-0961-0000</t>
  </si>
  <si>
    <t>PERMISO DE PODA Y TRASPLANTE DE ARBOLES</t>
  </si>
  <si>
    <t>41430-4300-0001-0962-0000</t>
  </si>
  <si>
    <t>PERMISO DE TALA URBANA DE ARBOLES</t>
  </si>
  <si>
    <t>41430-4300-0001-0963-0000</t>
  </si>
  <si>
    <t>CONSTANCIAS DE INSCRIPCION O NO INSCRIPC</t>
  </si>
  <si>
    <t>41430-4300-0001-0964-0000</t>
  </si>
  <si>
    <t>CONSTANCIAS DE EXISTENCIA O NO EXISTENCI</t>
  </si>
  <si>
    <t>41430-4300-0001-0965-0000</t>
  </si>
  <si>
    <t>CONSTANCIA DE NO ADEUDO DE OBRAS POR COO</t>
  </si>
  <si>
    <t>41430-4300-0001-0966-0000</t>
  </si>
  <si>
    <t>CERTIFICACIONES</t>
  </si>
  <si>
    <t>41430-4300-0001-0968-0000</t>
  </si>
  <si>
    <t>CONSTANCIAS EXPEDIDAS POR LAS DEPENDENCI</t>
  </si>
  <si>
    <t>41430-4300-0001-0969-0000</t>
  </si>
  <si>
    <t>EXPEDICION DE CONSTANCIA DE NO INFRACCIÒ</t>
  </si>
  <si>
    <t>41430-4300-0001-0970-0000</t>
  </si>
  <si>
    <t>CERTIFICACION DE REQUISITOS A EMPRESAS D</t>
  </si>
  <si>
    <t>41430-4300-0001-0971-0000</t>
  </si>
  <si>
    <t>SERVICIOS EN MATERIA DE ACCESO A LA INFO</t>
  </si>
  <si>
    <t>41430-4300-0001-0972-0000</t>
  </si>
  <si>
    <t>SERVICIO DE ALUMBRADO</t>
  </si>
  <si>
    <t>41430-4300-0001-0975-0000</t>
  </si>
  <si>
    <t>CERTIFICACIÓN DE TRAMITES PADRON INMOBI</t>
  </si>
  <si>
    <t>41430-4300-0001-0976-0000</t>
  </si>
  <si>
    <t>SERVICIO EXTRAORDINARIO PERSONAL APOYO I</t>
  </si>
  <si>
    <t>41430-4300-0001-0978-0000</t>
  </si>
  <si>
    <t>SERVICIOS DE PIPAS MUNICIPALES</t>
  </si>
  <si>
    <t>41430-4300-0001-0979-0000</t>
  </si>
  <si>
    <t>AUTORIZACIÓN DEL PRO DE RED DE EMISION D</t>
  </si>
  <si>
    <t>41430-4300-0001-0983-0000</t>
  </si>
  <si>
    <t>AUTORIZACIÓN CENTRO DE ACOPIO DE RESIDUO</t>
  </si>
  <si>
    <t>41430-4300-0001-0986-0000</t>
  </si>
  <si>
    <t>PERMISO PARA LA PREST DE SERV RELAT A LA</t>
  </si>
  <si>
    <t>41430-4300-0001-0987-0000</t>
  </si>
  <si>
    <t>PERMISO PARA LA PREST DEL SERV. DE LIMPI</t>
  </si>
  <si>
    <t>41430-4300-0001-1004-0000</t>
  </si>
  <si>
    <t>PUS SARE</t>
  </si>
  <si>
    <t>41440-4500-0001-1102-0000</t>
  </si>
  <si>
    <t>RECARGOS DE TRANSPORTE PUBLICO MUNICIPAL</t>
  </si>
  <si>
    <t>41440-4500-0001-1103-0000</t>
  </si>
  <si>
    <t>RECARGOS PENSION ESTACIONAMIENTO</t>
  </si>
  <si>
    <t>41440-4500-0001-1104-0000</t>
  </si>
  <si>
    <t>RECARGOS POLICIA AUXILIAR</t>
  </si>
  <si>
    <t>41440-4500-0001-1107-0000</t>
  </si>
  <si>
    <t>RECARGOS DE ALUMBRADO PÚBLICO</t>
  </si>
  <si>
    <t>41440-4500-0001-1116-0000</t>
  </si>
  <si>
    <t>ACTUALI MULTAS INFRAC.TRÁNSITO ESTAT 10%</t>
  </si>
  <si>
    <t>41440-4500-0001-1117-0000</t>
  </si>
  <si>
    <t>ACTUALI MULTAS INFRAC.TRÁNSITO ESTAT 90%</t>
  </si>
  <si>
    <t>41490-4400-0001-1151-0000</t>
  </si>
  <si>
    <t>OTROS DERECHOS</t>
  </si>
  <si>
    <t>41590-5100-0004-1351-0000</t>
  </si>
  <si>
    <t>VENTA DE FORMAS VALORADAS DESARR URBANO</t>
  </si>
  <si>
    <t>41590-5100-0004-1352-0000</t>
  </si>
  <si>
    <t>VENTA DE FORMA PERMISOS DE FISCALIZACION</t>
  </si>
  <si>
    <t>41590-5100-0004-1353-0000</t>
  </si>
  <si>
    <t>VTA DE FORMAS VALORADAS DE IMP INMOBILI</t>
  </si>
  <si>
    <t>41590-5100-0004-1356-0000</t>
  </si>
  <si>
    <t>INSCRIP AL PADRON MUN D PROVEEDORES</t>
  </si>
  <si>
    <t>41590-5100-0004-1357-0000</t>
  </si>
  <si>
    <t>INSCRIP AL PADRON MUN DE CONTRATISTAS</t>
  </si>
  <si>
    <t>41590-5100-0004-1358-0000</t>
  </si>
  <si>
    <t>INSCRIPCION AL PADRON MUNICIPAL DE DESAR</t>
  </si>
  <si>
    <t>41590-5100-0004-1360-0000</t>
  </si>
  <si>
    <t>VENTA DE BASES PARA LICITACION POR OBRA</t>
  </si>
  <si>
    <t>41590-5100-0004-1361-0000</t>
  </si>
  <si>
    <t>VENTA DE BASES PARA LICITACION DE ADQUIS</t>
  </si>
  <si>
    <t>41590-5100-0004-1364-0000</t>
  </si>
  <si>
    <t>ARRENDAMIENTO DE PROPIEDADES MUNICIPALES</t>
  </si>
  <si>
    <t>41590-5100-0004-1367-0000</t>
  </si>
  <si>
    <t>REPOSICION O EXTRAVIO DE TARJETAS PARA E</t>
  </si>
  <si>
    <t>41590-5100-0004-1368-0000</t>
  </si>
  <si>
    <t>POR ACCESO A SANITARIOS PLAZA EXPIATORIO</t>
  </si>
  <si>
    <t>41590-5100-0004-1369-0000</t>
  </si>
  <si>
    <t>POR ACCESO A SANITARIOS JARDIN SAN JUAN</t>
  </si>
  <si>
    <t>41590-5100-0004-1370-0000</t>
  </si>
  <si>
    <t>POR SERVICIOS DE MENSAJERIA</t>
  </si>
  <si>
    <t>41590-5100-0004-1371-0000</t>
  </si>
  <si>
    <t>PERMISO PARA LA PRESENTACION DE ESPECTAC</t>
  </si>
  <si>
    <t>41590-5100-0004-1372-0000</t>
  </si>
  <si>
    <t>POR CADA HORA DE AMPLIACION DE HORARIO</t>
  </si>
  <si>
    <t>41590-5100-0004-1373-0000</t>
  </si>
  <si>
    <t>PERMISOS PARA LA CELEBRACION DE EVENTOS</t>
  </si>
  <si>
    <t>41590-5100-0004-1374-0000</t>
  </si>
  <si>
    <t>PERMISO PARA LA INSTALACION Y FUNCIONAMI</t>
  </si>
  <si>
    <t>41590-5100-0004-1375-0000</t>
  </si>
  <si>
    <t>POR SERVICIOS DE GRUA MUNICIPAL</t>
  </si>
  <si>
    <t>41590-5100-0004-1376-0000</t>
  </si>
  <si>
    <t>POR SERVICIOS DE PENSION MUNICIPAL</t>
  </si>
  <si>
    <t>41590-5100-0004-1377-0000</t>
  </si>
  <si>
    <t>OCUPACION Y USO DE LA VIA PUBLICA DE COM</t>
  </si>
  <si>
    <t>41590-5100-0004-1378-0000</t>
  </si>
  <si>
    <t>CEDULA DE EMPADRONAMIENTO</t>
  </si>
  <si>
    <t>41590-5100-0004-1379-0000</t>
  </si>
  <si>
    <t>PERMISOS DE LAS FESTIVIDADES</t>
  </si>
  <si>
    <t>41590-5100-0004-1381-0000</t>
  </si>
  <si>
    <t>POR LA AUTORIZACION PARA EL FUNCIONAMIEN</t>
  </si>
  <si>
    <t>41590-5100-0004-1390-0000</t>
  </si>
  <si>
    <t>TALAS DE ARBOLES Y TRASPLANTES</t>
  </si>
  <si>
    <t>41590-5100-0004-1392-0000</t>
  </si>
  <si>
    <t>VENTA DE PLANTA DEL VIVERO</t>
  </si>
  <si>
    <t>41590-5100-0004-1394-0000</t>
  </si>
  <si>
    <t>RENTA DE PALAPAS VIVERO MUNICIPAL</t>
  </si>
  <si>
    <t>41590-5100-0004-1397-0000</t>
  </si>
  <si>
    <t>POR LA VENTA DE HIELO RASTRO DE AVES</t>
  </si>
  <si>
    <t>41590-5100-0004-1401-0000</t>
  </si>
  <si>
    <t>CONVENIO USO VIA PUBLICA</t>
  </si>
  <si>
    <t>41590-5100-0004-1402-0000</t>
  </si>
  <si>
    <t>LIMPIEZA GRAFITTI, APLICACIÓN DE ANTIGRA</t>
  </si>
  <si>
    <t>41590-5100-0004-1403-0000</t>
  </si>
  <si>
    <t>TRAMITE DE PASAPORTES</t>
  </si>
  <si>
    <t>41590-5100-0004-1404-0000</t>
  </si>
  <si>
    <t>COPIAS Y REPOSICIÓN DE DOCTOS.</t>
  </si>
  <si>
    <t>41590-5100-0004-1405-0000</t>
  </si>
  <si>
    <t>OTROS PRODUCTOS</t>
  </si>
  <si>
    <t>41590-5100-0004-1407-0000</t>
  </si>
  <si>
    <t>INTERESES POR INVERSIONES</t>
  </si>
  <si>
    <t>41590-5100-0004-1409-0000</t>
  </si>
  <si>
    <t>POR ACCESO SANITAR MCDO COMONFORT</t>
  </si>
  <si>
    <t>41590-5100-0004-1410-0000</t>
  </si>
  <si>
    <t>IMPRESION DE PLANOS</t>
  </si>
  <si>
    <t>41590-5100-0004-1411-0000</t>
  </si>
  <si>
    <t>INSTALACIÓN DE REDUCTORES DE VELOCIDAD</t>
  </si>
  <si>
    <t>41590-5100-0004-1413-0000</t>
  </si>
  <si>
    <t>REFRENDO A DIFERENTES PADRONES MUNICIPAL</t>
  </si>
  <si>
    <t>41590-5100-0004-1414-0000</t>
  </si>
  <si>
    <t>UTILIZACION INSTALACION Y RETIRO DE CASE</t>
  </si>
  <si>
    <t>41590-5100-0004-1415-0000</t>
  </si>
  <si>
    <t>INSCRIPCIÓN PADRÓN PERITOS Y AUXILIARES</t>
  </si>
  <si>
    <t>41590-5100-0004-1416-0000</t>
  </si>
  <si>
    <t>COMERCIANTES EN VIA PUBLICA TIANGUISTAS</t>
  </si>
  <si>
    <t>41590-5100-0004-1419-0000</t>
  </si>
  <si>
    <t>USO INSTALA PLAZA CIUD PRÁXEDIS GUERRERO</t>
  </si>
  <si>
    <t>41590-5100-0004-1420-0000</t>
  </si>
  <si>
    <t>USO INSTALA PLAZA CIUD GRISELDA ÁLVAREZ</t>
  </si>
  <si>
    <t>41590-5100-0004-1421-0000</t>
  </si>
  <si>
    <t>INTERESES GENERADOS POR FIDEICOMISOS</t>
  </si>
  <si>
    <t>41610-6100-0001-1500-0000</t>
  </si>
  <si>
    <t>REFRENDO ANUAL DE PLACAS Y TARJETA DE CI</t>
  </si>
  <si>
    <t>41610-6100-0001-1502-0000</t>
  </si>
  <si>
    <t>VERIFICACIÓN DE REFRENDO DE MOTOCICLETA</t>
  </si>
  <si>
    <t>41610-6100-0001-1503-0000</t>
  </si>
  <si>
    <t>RÉGIMEN DE INCORPORACIÓN FISCAL (RIF)</t>
  </si>
  <si>
    <t>41620-6100-0002-1551-0000</t>
  </si>
  <si>
    <t>41620-6100-0002-1552-0000</t>
  </si>
  <si>
    <t>41620-6100-0002-1553-0000</t>
  </si>
  <si>
    <t>MULTAS DE ASEO PUBLICO</t>
  </si>
  <si>
    <t>41620-6100-0002-1554-0000</t>
  </si>
  <si>
    <t>MULTAS ASEO PUBLICO (PAE)</t>
  </si>
  <si>
    <t>41620-6100-0002-1555-0000</t>
  </si>
  <si>
    <t>MULTAS DE POLICIA DELEGACION NORTE</t>
  </si>
  <si>
    <t>41620-6100-0002-1556-0000</t>
  </si>
  <si>
    <t>MULTAS POLICIA DELEGACION ORIENTE</t>
  </si>
  <si>
    <t>41620-6100-0002-1557-0000</t>
  </si>
  <si>
    <t>MULTAS POLICIA DELEGACION PONIENTE</t>
  </si>
  <si>
    <t>41620-6100-0002-1558-0000</t>
  </si>
  <si>
    <t>MULTA DE POLICIA (PAE)</t>
  </si>
  <si>
    <t>41620-6100-0002-1559-0000</t>
  </si>
  <si>
    <t>MULTAS INFRAC. TRÁNSITO ESTATAL 10%</t>
  </si>
  <si>
    <t>41620-6100-0002-1560-0000</t>
  </si>
  <si>
    <t>MULTAS DE TRANSITO MUNICIPAL</t>
  </si>
  <si>
    <t>41620-6100-0002-1561-0000</t>
  </si>
  <si>
    <t>MULTAS DE TRANSITO (PAE)</t>
  </si>
  <si>
    <t>41620-6100-0002-1562-0000</t>
  </si>
  <si>
    <t>MULTAS DE PROTECCION CIVIL</t>
  </si>
  <si>
    <t>41620-6100-0002-1563-0000</t>
  </si>
  <si>
    <t>MULTA PROTECCION CIVIL (PAE)</t>
  </si>
  <si>
    <t>41620-6100-0002-1564-0000</t>
  </si>
  <si>
    <t>MULTAS DESARROLLO URBANO</t>
  </si>
  <si>
    <t>41620-6100-0002-1565-0000</t>
  </si>
  <si>
    <t>MULTAS DE DESARROLLO URBANO (PAE)</t>
  </si>
  <si>
    <t>41620-6100-0002-1566-0000</t>
  </si>
  <si>
    <t>MULTAS FISCALIZACION</t>
  </si>
  <si>
    <t>41620-6100-0002-1567-0000</t>
  </si>
  <si>
    <t>MULTAS FISCALIZACION (PAE)</t>
  </si>
  <si>
    <t>41620-6100-0002-1570-0000</t>
  </si>
  <si>
    <t>MULTAS DE VERIFICACION URBANA</t>
  </si>
  <si>
    <t>41620-6100-0002-1571-0000</t>
  </si>
  <si>
    <t>MULTAS DE VERIFICACION URBANA (PAE)</t>
  </si>
  <si>
    <t>41620-6100-0002-1572-0000</t>
  </si>
  <si>
    <t>MULTAS MEJORAMIENTO AMBIENTAL</t>
  </si>
  <si>
    <t>41620-6100-0002-1573-0000</t>
  </si>
  <si>
    <t>MULTA MEJORAMIENTO AMBIENTAL (PAE)</t>
  </si>
  <si>
    <t>41620-6100-0002-1574-0000</t>
  </si>
  <si>
    <t>MULTAS DE MERCADOS</t>
  </si>
  <si>
    <t>41620-6100-0002-1578-0000</t>
  </si>
  <si>
    <t>MULTAS SALUD MUNICIPAL (PAE)</t>
  </si>
  <si>
    <t>41620-6100-0002-1580-0000</t>
  </si>
  <si>
    <t>MULTA TRANSPORTE GOB DEL ESTADO (PAE)</t>
  </si>
  <si>
    <t>41620-6100-0002-1583-0000</t>
  </si>
  <si>
    <t>MULTAS FEDERALES</t>
  </si>
  <si>
    <t>41620-6100-0002-1584-0000</t>
  </si>
  <si>
    <t>GASTOS DE EJECUCION</t>
  </si>
  <si>
    <t>41620-6100-0002-1585-0000</t>
  </si>
  <si>
    <t>GASTOS EJECUCION MULTA POLICIA</t>
  </si>
  <si>
    <t>41620-6100-0002-1586-0000</t>
  </si>
  <si>
    <t>GASTOS EJECUCION MULTAS TRANSITO</t>
  </si>
  <si>
    <t>41620-6100-0002-1587-0000</t>
  </si>
  <si>
    <t>GASTOS EJECUCION MULTAS TRANSPORTE</t>
  </si>
  <si>
    <t>41620-6100-0002-1588-0000</t>
  </si>
  <si>
    <t>GASTOS EJECUCION MULTAS SALUBRIDAD</t>
  </si>
  <si>
    <t>41620-6100-0002-1589-0000</t>
  </si>
  <si>
    <t>GASTOS EJECUCION MULTAS FEDERALES</t>
  </si>
  <si>
    <t>41620-6100-0002-1591-0000</t>
  </si>
  <si>
    <t>GASTOS DE EJECUCION OBRAS X COOPERACION</t>
  </si>
  <si>
    <t>41620-6100-0002-1592-0000</t>
  </si>
  <si>
    <t>RECARGOS OBRAS X COOPERACION</t>
  </si>
  <si>
    <t>41620-6100-0002-1593-0000</t>
  </si>
  <si>
    <t>ACTUALIZACION DE MULTAS FEDERALES</t>
  </si>
  <si>
    <t>41620-6100-0002-1594-0000</t>
  </si>
  <si>
    <t>20% INDEMNIZACION POR CHEQUE DEVUELTO</t>
  </si>
  <si>
    <t>41620-6100-0002-1595-0000</t>
  </si>
  <si>
    <t>MULTAS DE OBRAS PUBLICAS (PAE)</t>
  </si>
  <si>
    <t>41620-6100-0002-1596-0000</t>
  </si>
  <si>
    <t>REINTEGR POR COBRO DE MULTAS FEDERALES</t>
  </si>
  <si>
    <t>41620-6100-0002-1612-0000</t>
  </si>
  <si>
    <t>GASTOS POR REMATE DE APROVECHAMIENTOS</t>
  </si>
  <si>
    <t>41620-6100-0002-1613-0000</t>
  </si>
  <si>
    <t>MULTAS POR SANCIONES DE OBRA PÚBLICA</t>
  </si>
  <si>
    <t>41620-6100-0002-1614-0000</t>
  </si>
  <si>
    <t>MULTAS DIR. SERV. SEG. PRIV.</t>
  </si>
  <si>
    <t>41620-6100-0002-1615-0000</t>
  </si>
  <si>
    <t>MULTAS DIR. SERV. SEG. PRIV. (PAE)</t>
  </si>
  <si>
    <t>41620-6100-0002-1616-0000</t>
  </si>
  <si>
    <t>MULTA POR NO PORTAR HOLOG O DCTO D VERIF</t>
  </si>
  <si>
    <t>41620-6100-0002-1617-0000</t>
  </si>
  <si>
    <t>MULTA POR NO PORT HOLOG O DOC D VERI PAE</t>
  </si>
  <si>
    <t>41620-6100-0002-1618-0000</t>
  </si>
  <si>
    <t>GASTOS EJECUCIÓN MULTAS TRÁNSITO DEL EDO</t>
  </si>
  <si>
    <t>41620-6100-0002-1619-0000</t>
  </si>
  <si>
    <t>MULTAS INFRAC. TRÁNSITO ESTATAL 90%</t>
  </si>
  <si>
    <t>41640-6100-0004-1751-0000</t>
  </si>
  <si>
    <t>POR DAÑOS EN VIA PUBLICA</t>
  </si>
  <si>
    <t>41640-6100-0004-1752-0000</t>
  </si>
  <si>
    <t>POR DAÑOS INSTALACIONES DE ALUMBRADO PUB</t>
  </si>
  <si>
    <t>41640-6100-0004-1753-0000</t>
  </si>
  <si>
    <t>POR DAÑOS SEGURIDAD VIAL</t>
  </si>
  <si>
    <t>41640-6100-0004-1754-0000</t>
  </si>
  <si>
    <t>POR DAÑOS A PARQUES Y JARDINES</t>
  </si>
  <si>
    <t>41640-6100-0004-1757-0000</t>
  </si>
  <si>
    <t>DAÑO PATRIMONIAL POR SINIESTRO</t>
  </si>
  <si>
    <t>41640-6100-0004-1760-0000</t>
  </si>
  <si>
    <t>DEPÓSITOS POR DIFERENCIAL TIIE - CAP</t>
  </si>
  <si>
    <t>41680-6100-0008-2052-0000</t>
  </si>
  <si>
    <t>RECARGOS SOBRE SALDOS INSOLUTOS CONVENIO</t>
  </si>
  <si>
    <t>41680-6100-0008-2053-0000</t>
  </si>
  <si>
    <t>REC SOBRE SALDOS INSOLUTOS CONV MULT FED</t>
  </si>
  <si>
    <t>41690-6100-0009-2101-0000</t>
  </si>
  <si>
    <t>OTROS APROVECHAMIENTOS</t>
  </si>
  <si>
    <t>41690-6100-0009-2102-0000</t>
  </si>
  <si>
    <t>DONATIVOS</t>
  </si>
  <si>
    <t>41690-6100-0009-2103-0000</t>
  </si>
  <si>
    <t>EMISIÓN DE LICENCIAS MUNICIPIO</t>
  </si>
  <si>
    <t>El impuesto predial consiste en las prestaciones en dinero que fija la Ley con carácter general y obligatorio, a cargo de personas físicas y morales que sean propietarias o poseedoras de inmuebles por cualquier título.</t>
  </si>
  <si>
    <t>42110-8100-0001-2601-0000</t>
  </si>
  <si>
    <t>FONDO GENERAL PARTICIPACIONES FEDERALES</t>
  </si>
  <si>
    <t>42110-8100-0001-2602-0000</t>
  </si>
  <si>
    <t>FONDO DE FISCALIZACION</t>
  </si>
  <si>
    <t>42110-8100-0001-2603-0000</t>
  </si>
  <si>
    <t>IEPS DE GASOLINA</t>
  </si>
  <si>
    <t>42110-8100-0001-2604-0000</t>
  </si>
  <si>
    <t>IMPUESTO SOBRE TENENCIA</t>
  </si>
  <si>
    <t>42110-8100-0001-2605-0000</t>
  </si>
  <si>
    <t>DER X LICENCIAMIENT YENAJENACION D BEBID</t>
  </si>
  <si>
    <t>42110-8100-0001-2606-0000</t>
  </si>
  <si>
    <t>I.E.P.S (IMP ESP S PROD Y SERVICIOS)</t>
  </si>
  <si>
    <t>42110-8100-0001-2607-0000</t>
  </si>
  <si>
    <t>ISAN</t>
  </si>
  <si>
    <t>42110-8100-0001-2608-0000</t>
  </si>
  <si>
    <t>FONDO DEL FOMENTO MUNICIPAL</t>
  </si>
  <si>
    <t>42110-8100-0001-2609-0000</t>
  </si>
  <si>
    <t>ISR PARTICIPABLE</t>
  </si>
  <si>
    <t>42120-8200-0001-2701-0000</t>
  </si>
  <si>
    <t>FONDO APORTACION INFRAESTRUCTURA SOCIAL</t>
  </si>
  <si>
    <t>42120-8200-0001-2702-0000</t>
  </si>
  <si>
    <t>INT P INVER FONDO INFRAESTRUCTURA SOCIAL</t>
  </si>
  <si>
    <t>42120-8200-0001-2703-0000</t>
  </si>
  <si>
    <t>FONDO FORTALECIMIENTO MUNICIPAL</t>
  </si>
  <si>
    <t>42120-8200-0001-2704-0000</t>
  </si>
  <si>
    <t>INT POR INVERSION FORTALECIMIENTO MPAL</t>
  </si>
  <si>
    <t>42130-8300-0001-2801-0000</t>
  </si>
  <si>
    <t>CONVENIOS CON LA FEDERACION</t>
  </si>
  <si>
    <t>42130-8300-0001-2802-0000</t>
  </si>
  <si>
    <t>INTERESES POR CONVENIOS FEDERALES</t>
  </si>
  <si>
    <t>42130-8300-0001-2803-0000</t>
  </si>
  <si>
    <t>CONVENIOS CON GOBIERNO DEL ESTADO</t>
  </si>
  <si>
    <t>42130-8300-0001-2804-0000</t>
  </si>
  <si>
    <t>INTERESES POR CONVENIOS ESTATALES</t>
  </si>
  <si>
    <t>43110-0001-0000-0000-0000</t>
  </si>
  <si>
    <t>INTERESES GANADOS DE VALORES</t>
  </si>
  <si>
    <t>43990-0001-0000-0000-0000</t>
  </si>
  <si>
    <t>INGRESOS POR ALTA Y BAJA DE BIENES</t>
  </si>
  <si>
    <t>51110-1110-0000-0000-0000</t>
  </si>
  <si>
    <t>DIETAS</t>
  </si>
  <si>
    <t>51110-1130-0000-0000-0000</t>
  </si>
  <si>
    <t>51120-1210-0000-0000-0000</t>
  </si>
  <si>
    <t>HONORARIOS ASIMILABLES</t>
  </si>
  <si>
    <t>51120-1220-0000-0000-0000</t>
  </si>
  <si>
    <t>SUELDO BASE AL PERSONAL EVENTUAL</t>
  </si>
  <si>
    <t>51130-1320-0000-0000-0000</t>
  </si>
  <si>
    <t>PRIMAS DE VACACIONES Y DOMINICAL</t>
  </si>
  <si>
    <t>51130-1330-0000-0000-0000</t>
  </si>
  <si>
    <t>REM P HORAS EXTRA A PERS ADMTIVO</t>
  </si>
  <si>
    <t>51130-1340-0000-0000-0000</t>
  </si>
  <si>
    <t>COMPENSACIONES</t>
  </si>
  <si>
    <t>51140-1410-0000-0000-0000</t>
  </si>
  <si>
    <t>APORTACIONES DE SEGURIDAD SOCIAL</t>
  </si>
  <si>
    <t>51140-1420-0000-0000-0000</t>
  </si>
  <si>
    <t>APORTACIONES A FONDOS DE VIVIENDAS</t>
  </si>
  <si>
    <t>51140-1430-0000-0000-0000</t>
  </si>
  <si>
    <t>APORTACIONES AL SISTEMA DE RETIRO</t>
  </si>
  <si>
    <t>51140-1440-0000-0000-0000</t>
  </si>
  <si>
    <t>APORTACIONES PARA SEGUROS</t>
  </si>
  <si>
    <t>51150-1510-0000-0000-0000</t>
  </si>
  <si>
    <t>CUOTAS PARA EL FONDO DE AHORRO</t>
  </si>
  <si>
    <t>51150-1520-0000-0000-0000</t>
  </si>
  <si>
    <t>INDEMNIZACIONES</t>
  </si>
  <si>
    <t>51150-1530-0000-0000-0000</t>
  </si>
  <si>
    <t>PRESTACIONES Y HABERES DE RETIRO</t>
  </si>
  <si>
    <t>51150-1540-0000-0000-0000</t>
  </si>
  <si>
    <t>PRESTACIONES CONTRACTUALES</t>
  </si>
  <si>
    <t>51150-1550-0000-0000-0000</t>
  </si>
  <si>
    <t>APOYO A LA CAPACITACION DE SERV.PUBLICOS</t>
  </si>
  <si>
    <t>51150-1590-0000-0000-0000</t>
  </si>
  <si>
    <t>OTRAS PRESTACIONES SOCIALES Y ECONOMICAS</t>
  </si>
  <si>
    <t>51210-2110-0000-0000-0000</t>
  </si>
  <si>
    <t>MATERIALES Y UTILES DE OFICINA</t>
  </si>
  <si>
    <t>51210-2120-0000-0000-0000</t>
  </si>
  <si>
    <t>MAT Y UTILES DE IMPRESION Y REPROD</t>
  </si>
  <si>
    <t>51210-2130-0000-0000-0000</t>
  </si>
  <si>
    <t>MATERIAL ESTADISTICO Y GEOGRAFICO</t>
  </si>
  <si>
    <t>51210-2140-0000-0000-0000</t>
  </si>
  <si>
    <t>MAT Y UTILES DE TEC D INF Y COMUNICA</t>
  </si>
  <si>
    <t>51210-2150-0000-0000-0000</t>
  </si>
  <si>
    <t>MATERIAL IMPRESO E INFORMACION DIGITAL</t>
  </si>
  <si>
    <t>51210-2160-0000-0000-0000</t>
  </si>
  <si>
    <t>MATERIAL DE LIMPIEZA</t>
  </si>
  <si>
    <t>51210-2170-0000-0000-0000</t>
  </si>
  <si>
    <t>MATERIALES Y UTILES DE ENSEÑANZA</t>
  </si>
  <si>
    <t>51210-2180-0000-0000-0000</t>
  </si>
  <si>
    <t>MAT P L REGIS E IDENTIF D BIENES YPERSON</t>
  </si>
  <si>
    <t>51220-2210-0000-0000-0000</t>
  </si>
  <si>
    <t>PRODUCTOS ALIMENTICIOS PARA PERSONAS</t>
  </si>
  <si>
    <t>51220-2220-0000-0000-0000</t>
  </si>
  <si>
    <t>PRODUCTOS ALIMENTICIOS PARA ANIMALES</t>
  </si>
  <si>
    <t>51220-2230-0000-0000-0000</t>
  </si>
  <si>
    <t>UTENCILIOS PARA EL SERVICIO DE ALIMEN</t>
  </si>
  <si>
    <t>51230-2310-0000-0000-0000</t>
  </si>
  <si>
    <t>PROD ALIMENT AGROP Y FOR ADQ C MAT PRIM</t>
  </si>
  <si>
    <t>51230-2390-0000-0000-0000</t>
  </si>
  <si>
    <t>OTRO PRODUCTOS ADQUIRIDOS COMO MAT PRIMA</t>
  </si>
  <si>
    <t>51240-2410-0000-0000-0000</t>
  </si>
  <si>
    <t>PRODUCTOS MINERALES NO METALICOS</t>
  </si>
  <si>
    <t>51240-2420-0000-0000-0000</t>
  </si>
  <si>
    <t>CEMENTO Y PRODUCTOS DE CONCRETO</t>
  </si>
  <si>
    <t>51240-2430-0000-0000-0000</t>
  </si>
  <si>
    <t>CAL YESO Y PRODUCTOS DE YESO</t>
  </si>
  <si>
    <t>51240-2440-0000-0000-0000</t>
  </si>
  <si>
    <t>MADERA Y PRODUCTOS DE MADERA</t>
  </si>
  <si>
    <t>51240-2450-0000-0000-0000</t>
  </si>
  <si>
    <t>VIDRIO Y PRODUCTOS DE VIDRIO</t>
  </si>
  <si>
    <t>51240-2460-0000-0000-0000</t>
  </si>
  <si>
    <t>MATERIAL ELECTRICO Y ELECTRONICO</t>
  </si>
  <si>
    <t>51240-2470-0000-0000-0000</t>
  </si>
  <si>
    <t>ARTICULOS METALICOS PARA LA CONSTRUCCION</t>
  </si>
  <si>
    <t>51240-2480-0000-0000-0000</t>
  </si>
  <si>
    <t>MATERIALES COMPLEMENTARIOS</t>
  </si>
  <si>
    <t>51240-2490-0000-0000-0000</t>
  </si>
  <si>
    <t>OTS MAT Y ART DE CONSTR Y REPARACION</t>
  </si>
  <si>
    <t>51250-2510-0000-0000-0000</t>
  </si>
  <si>
    <t>PRODUCTOS QUIMICOS BASICOS</t>
  </si>
  <si>
    <t>51250-2520-0000-0000-0000</t>
  </si>
  <si>
    <t>FERTILIZANTES PESTICIDAS Y OTS AGROQUI</t>
  </si>
  <si>
    <t>51250-2530-0000-0000-0000</t>
  </si>
  <si>
    <t>MEDICINAS Y PRODUCTOS FARMACEUTICOS</t>
  </si>
  <si>
    <t>51250-2540-0000-0000-0000</t>
  </si>
  <si>
    <t>MAT ACCES Y SUMINISTROS MEDICOS</t>
  </si>
  <si>
    <t>51250-2550-0000-0000-0000</t>
  </si>
  <si>
    <t>MAT ACCESORIOS Y SUM D LABORATORI0</t>
  </si>
  <si>
    <t>51250-2560-0000-0000-0000</t>
  </si>
  <si>
    <t>FIBRAS SINTETICAS HULES PLAST Y DERIV</t>
  </si>
  <si>
    <t>51260-2610-0000-0000-0000</t>
  </si>
  <si>
    <t>COMBUSTIBLE LUBRICANTES Y ADITIVOS</t>
  </si>
  <si>
    <t>51270-2710-0000-0000-0000</t>
  </si>
  <si>
    <t>VEST Y UNIF DEST A ACT ADMINISTRATIVAS</t>
  </si>
  <si>
    <t>51270-2720-0000-0000-0000</t>
  </si>
  <si>
    <t>PRENDAS DE SEGURIDAD Y PROTEC PERSONAL</t>
  </si>
  <si>
    <t>51270-2740-0000-0000-0000</t>
  </si>
  <si>
    <t>PRODUCTOS TEXTILES</t>
  </si>
  <si>
    <t>51270-2750-0000-0000-0000</t>
  </si>
  <si>
    <t>BLANC Y PROD TEXTILES NO PRENDAS D VESTI</t>
  </si>
  <si>
    <t>51280-2820-0000-0000-0000</t>
  </si>
  <si>
    <t>MATERIALES DE SEGURIDAD PUBLICA</t>
  </si>
  <si>
    <t>51280-2830-0000-0000-0000</t>
  </si>
  <si>
    <t>PRENDAS DE PROTECCION PARA SEGUR PUB</t>
  </si>
  <si>
    <t>51290-2910-0000-0000-0000</t>
  </si>
  <si>
    <t>HERRAMIENTAS MENORES</t>
  </si>
  <si>
    <t>51290-2920-0000-0000-0000</t>
  </si>
  <si>
    <t>REFACC Y ACCESORIOS MENORES DE EDIFICIOS</t>
  </si>
  <si>
    <t>51290-2930-0000-0000-0000</t>
  </si>
  <si>
    <t>REF ACC MEN D MOB Y EQ ADMON EDU Y REC</t>
  </si>
  <si>
    <t>51290-2940-0000-0000-0000</t>
  </si>
  <si>
    <t>REFY AC MENOR D EQ COMP Y TEC D INFORMA</t>
  </si>
  <si>
    <t>51290-2950-0000-0000-0000</t>
  </si>
  <si>
    <t>REF Y AC MEN D EQ INSTR MED Y D LAB</t>
  </si>
  <si>
    <t>51290-2960-0000-0000-0000</t>
  </si>
  <si>
    <t>REF Y ACC MENORES D EQUIPO D TRANSP</t>
  </si>
  <si>
    <t>51290-2980-0000-0000-0000</t>
  </si>
  <si>
    <t>REF Y AC MEN D MAQ Y OTROS EQUIPOS</t>
  </si>
  <si>
    <t>51310-3110-0000-0000-0000</t>
  </si>
  <si>
    <t>SERVICIO DE ENERGIA ELECTRICA</t>
  </si>
  <si>
    <t>51310-3120-0000-0000-0000</t>
  </si>
  <si>
    <t>SERVICIO DE GAS</t>
  </si>
  <si>
    <t>51310-3130-0000-0000-0000</t>
  </si>
  <si>
    <t>SERVICIO DE AGUA</t>
  </si>
  <si>
    <t>51310-3140-0000-0000-0000</t>
  </si>
  <si>
    <t>SERVICIO TELEFONIA TRADICIONAL</t>
  </si>
  <si>
    <t>51310-3150-0000-0000-0000</t>
  </si>
  <si>
    <t>SERVICIO TELEFONIA CELULAR</t>
  </si>
  <si>
    <t>51310-3170-0000-0000-0000</t>
  </si>
  <si>
    <t>SERV D ACC A INTERNET REDES Y PROC D INF</t>
  </si>
  <si>
    <t>51310-3180-0000-0000-0000</t>
  </si>
  <si>
    <t>SERVICIOS POSTALES</t>
  </si>
  <si>
    <t>51310-3190-0000-0000-0000</t>
  </si>
  <si>
    <t>SERVICIOS INTEGRALES Y OTROS SERVICIOS</t>
  </si>
  <si>
    <t>51320-3220-0000-0000-0000</t>
  </si>
  <si>
    <t>ARRENDAMIENTO DE EDIFICIOS</t>
  </si>
  <si>
    <t>51320-3230-0000-0000-0000</t>
  </si>
  <si>
    <t>ARREND MOB Y EQ DE ADMON EDU Y REC</t>
  </si>
  <si>
    <t>51320-3250-0000-0000-0000</t>
  </si>
  <si>
    <t>ARRENDAMIENTO DE EQUIPO DE TRANSPORTE</t>
  </si>
  <si>
    <t>51320-3290-0000-0000-0000</t>
  </si>
  <si>
    <t>OTROS ARRENDAMIENTOS</t>
  </si>
  <si>
    <t>51330-3310-0000-0000-0000</t>
  </si>
  <si>
    <t>SERV LEGAL D CONTABI AUDIT Y RELACIONA</t>
  </si>
  <si>
    <t>51330-3320-0000-0000-0000</t>
  </si>
  <si>
    <t>SERV D DISEÑO ARQ ING Y ACT RELACIONADA</t>
  </si>
  <si>
    <t>51330-3330-0000-0000-0000</t>
  </si>
  <si>
    <t>SER CONULT ADTIVA Y TEC N TECNOLG D INF</t>
  </si>
  <si>
    <t>51330-3340-0000-0000-0000</t>
  </si>
  <si>
    <t>SERVICIOS DE CAPACITACION</t>
  </si>
  <si>
    <t>51330-3350-0000-0000-0000</t>
  </si>
  <si>
    <t>SERV D INVEST CIENTIFICA Y DESARROLLO</t>
  </si>
  <si>
    <t>51330-3360-0000-0000-0000</t>
  </si>
  <si>
    <t>SERV D APOYO ADMTIVO FOTOCOP E IMPRESIO</t>
  </si>
  <si>
    <t>51330-3380-0000-0000-0000</t>
  </si>
  <si>
    <t>SERVICIOS DE VIGILANCIA</t>
  </si>
  <si>
    <t>51330-3390-0000-0000-0000</t>
  </si>
  <si>
    <t>SERV PROFESIONALES CIENT Y TEC INTEGRAL</t>
  </si>
  <si>
    <t>51340-3410-0000-0000-0000</t>
  </si>
  <si>
    <t>SERVICIOS FINANCIEROS Y BANCARIOS</t>
  </si>
  <si>
    <t>51340-3430-0000-0000-0000</t>
  </si>
  <si>
    <t>SERV D RECAUDACI TRASL Y CUSTODIA DE VAL</t>
  </si>
  <si>
    <t>51340-3440-0000-0000-0000</t>
  </si>
  <si>
    <t>SEG D RESPONSAB PATRIMONIAL Y FIANZAS</t>
  </si>
  <si>
    <t>51340-3450-0000-0000-0000</t>
  </si>
  <si>
    <t>SEGURO DE BIENES PATRIMONIALES</t>
  </si>
  <si>
    <t>51340-3460-0000-0000-0000</t>
  </si>
  <si>
    <t>ALMACENAJE ENVASE Y EMBALAJE</t>
  </si>
  <si>
    <t>51340-3470-0000-0000-0000</t>
  </si>
  <si>
    <t>FLETES Y MANIOBRAS</t>
  </si>
  <si>
    <t>51350-3510-0000-0000-0000</t>
  </si>
  <si>
    <t>CONSERVACION Y MANTTO DE INMUEBLES</t>
  </si>
  <si>
    <t>51350-3520-0000-0000-0000</t>
  </si>
  <si>
    <t>INST REP Y MANT MOB EQ ADMON EDU Y REC</t>
  </si>
  <si>
    <t>51350-3530-0000-0000-0000</t>
  </si>
  <si>
    <t>INST REP Y MANT EQ COMP Y TEC INF</t>
  </si>
  <si>
    <t>51350-3550-0000-0000-0000</t>
  </si>
  <si>
    <t>REP Y MANT DE EQ DE TRANSPORTE</t>
  </si>
  <si>
    <t>51350-3570-0000-0000-0000</t>
  </si>
  <si>
    <t>INST REP Y MANT D MAQ OTROS EQ Y HERRAM</t>
  </si>
  <si>
    <t>51350-3580-0000-0000-0000</t>
  </si>
  <si>
    <t>SERV DE LIMPIEZA Y MANEJO DE DESECHOS</t>
  </si>
  <si>
    <t>51350-3590-0000-0000-0000</t>
  </si>
  <si>
    <t>SERVICIO DE JARDINERIA Y FUMIGACION</t>
  </si>
  <si>
    <t>51360-3610-0000-0000-0000</t>
  </si>
  <si>
    <t>DIF RADIO TV Y OTS D PROG Y ACT GUB</t>
  </si>
  <si>
    <t>51360-3630-0000-0000-0000</t>
  </si>
  <si>
    <t>SER DCREATIV PREPROD DPUBLIC NO INTERNET</t>
  </si>
  <si>
    <t>51360-3640-0000-0000-0000</t>
  </si>
  <si>
    <t>SERVICIOS DE REVELADO DE FOTOGRAFIAS</t>
  </si>
  <si>
    <t>51360-3660-0000-0000-0000</t>
  </si>
  <si>
    <t>SERV D CREACION D CONT A TRAV D INTERNET</t>
  </si>
  <si>
    <t>51360-3690-0000-0000-0000</t>
  </si>
  <si>
    <t>OTROS SERVICIOS DE INFORMACION</t>
  </si>
  <si>
    <t>51370-3710-0000-0000-0000</t>
  </si>
  <si>
    <t>PASAJES AEREOS NACIONALES</t>
  </si>
  <si>
    <t>51370-3720-0000-0000-0000</t>
  </si>
  <si>
    <t>PASAJES TERRESTRES</t>
  </si>
  <si>
    <t>51370-3750-0000-0000-0000</t>
  </si>
  <si>
    <t>VIATICOS EN EL PAIS</t>
  </si>
  <si>
    <t>51370-3760-0000-0000-0000</t>
  </si>
  <si>
    <t>VIATICOS EN EL EXTRANJERO</t>
  </si>
  <si>
    <t>51370-3790-0000-0000-0000</t>
  </si>
  <si>
    <t>OTROS SERVICIOS DE TRASLADO Y HOSPEDAJE</t>
  </si>
  <si>
    <t>51380-3810-0000-0000-0000</t>
  </si>
  <si>
    <t>GASTO DE CEREMONIAL</t>
  </si>
  <si>
    <t>51380-3820-0000-0000-0000</t>
  </si>
  <si>
    <t>GASTOS DE ORDEN SOCIAL Y CULTURAL</t>
  </si>
  <si>
    <t>51380-3830-0000-0000-0000</t>
  </si>
  <si>
    <t>CONGRESOS Y CONVENCIONES</t>
  </si>
  <si>
    <t>51380-3840-0000-0000-0000</t>
  </si>
  <si>
    <t>EXPOSICIONES</t>
  </si>
  <si>
    <t>51380-3850-0000-0000-0000</t>
  </si>
  <si>
    <t>GASTOS DE REPRESENTACION</t>
  </si>
  <si>
    <t>51390-3920-0000-0000-0000</t>
  </si>
  <si>
    <t>OTROS IMPUESTOS Y DERECHOS</t>
  </si>
  <si>
    <t>51390-3940-0000-0000-0000</t>
  </si>
  <si>
    <t>SENT Y RESOLUCIONES P AUTORIDAD COMPETEN</t>
  </si>
  <si>
    <t>51390-3950-0000-0000-0000</t>
  </si>
  <si>
    <t>PENAS MULTAS ACCES Y ACTUALIZACIONES</t>
  </si>
  <si>
    <t>51390-3960-0000-0000-0000</t>
  </si>
  <si>
    <t>OTROS GASTOS POR RESPONSABILIDADES</t>
  </si>
  <si>
    <t>51390-3980-0000-0000-0000</t>
  </si>
  <si>
    <t>IMPUESTOS SOBRE NÓMINAS</t>
  </si>
  <si>
    <t>51390-3990-0000-0000-0000</t>
  </si>
  <si>
    <t>OTROS SERVICIOS GENERALES</t>
  </si>
  <si>
    <t>52110-4140-0000-0000-0000</t>
  </si>
  <si>
    <t>ASIGN PRESUPUESTARIAS A ORGANOS AUTON</t>
  </si>
  <si>
    <t>52220-4240-0000-0000-0000</t>
  </si>
  <si>
    <t>TRANSF A ENTIDADES FEDERATIVAS Y MPOS</t>
  </si>
  <si>
    <t>52220-4250-0000-0000-0000</t>
  </si>
  <si>
    <t>TRANS A FIDEIC DE ENT FED Y MUNICIPIOS</t>
  </si>
  <si>
    <t>52310-4310-0000-0000-0000</t>
  </si>
  <si>
    <t>SUBSIDIOS A LA PRODUCCION</t>
  </si>
  <si>
    <t>52310-4390-0000-0000-0000</t>
  </si>
  <si>
    <t>OTROS SUBSIDIOS</t>
  </si>
  <si>
    <t>52410-4410-0000-0000-0000</t>
  </si>
  <si>
    <t>AYUDAS SOCIALES A PERSONAS</t>
  </si>
  <si>
    <t>52420-4420-0000-0000-0000</t>
  </si>
  <si>
    <t>BECAS Y OTS AYUDAS P PROGRAM DE CAPACIT</t>
  </si>
  <si>
    <t>52430-4430-0000-0000-0000</t>
  </si>
  <si>
    <t>AYUDAS SOCIALES A INSTIT DE ENSEÑANZA</t>
  </si>
  <si>
    <t>52430-4440-0000-0000-0000</t>
  </si>
  <si>
    <t>AYUDAS SOC A ACT CIENTIFICAS O ACADEMICA</t>
  </si>
  <si>
    <t>52430-4450-0000-0000-0000</t>
  </si>
  <si>
    <t>DONATIVOS A INSTIT SIN FINES DE LUCRO</t>
  </si>
  <si>
    <t>52440-4480-0000-0000-0000</t>
  </si>
  <si>
    <t>AYUDAS POR DESASTRES NATURALES Y OTROS S</t>
  </si>
  <si>
    <t>52510-4510-0000-0000-0000</t>
  </si>
  <si>
    <t>PENSIONES</t>
  </si>
  <si>
    <t>52610-4610-0000-0000-0000</t>
  </si>
  <si>
    <t>TRANSF A FIDEICOM DEL PODER EJECUTIVO</t>
  </si>
  <si>
    <t>54110-9210-0000-0000-0000</t>
  </si>
  <si>
    <t>INT D DEUDA INTERNA CON INSTIT D CREDITO</t>
  </si>
  <si>
    <t>54310-9410-0000-0000-0000</t>
  </si>
  <si>
    <t>GASTOS DE LA DEUDA PUBLICA INTERNA</t>
  </si>
  <si>
    <t>55150-5100-0000-0000-0000</t>
  </si>
  <si>
    <t>MOBILIARIO Y EQUIPO DE ADMINISTRACION</t>
  </si>
  <si>
    <t>55150-5200-0000-0000-0000</t>
  </si>
  <si>
    <t>MOBILIARIO EQP EDUCACIONAL Y RECREATIVO</t>
  </si>
  <si>
    <t>55150-5300-0000-0000-0000</t>
  </si>
  <si>
    <t>EQP E INSTRUMENTAL MEDICO Y DE LABORAT</t>
  </si>
  <si>
    <t>55150-5400-0000-0000-0000</t>
  </si>
  <si>
    <t>VEHICULOS Y EQUIPO DE TRANSPORTE</t>
  </si>
  <si>
    <t>55150-5500-0000-0000-0000</t>
  </si>
  <si>
    <t>55150-5600-0000-0000-0000</t>
  </si>
  <si>
    <t>MAQUINARIA OTROS EQUIPOS Y HERRAMIENTAS</t>
  </si>
  <si>
    <t>55160-5700-0000-0000-0000</t>
  </si>
  <si>
    <t>ACTIVOS BIOLOGICOS</t>
  </si>
  <si>
    <t>55170-5900-0000-0000-0000</t>
  </si>
  <si>
    <t>ACTIVOS INTANGIBLES</t>
  </si>
  <si>
    <t>55991-0000-0001-0000-0000</t>
  </si>
  <si>
    <t>GTOS POR BAJA Y ENAJENACIÓN DE ACTIVO F</t>
  </si>
  <si>
    <t>55991-0000-0002-0000-0000</t>
  </si>
  <si>
    <t>GASTOS POR DIFERENCIAS</t>
  </si>
  <si>
    <t>55991-0000-0003-0000-0000</t>
  </si>
  <si>
    <t>GASTOS POR COMPROBACIÓN FIDEICOMISO</t>
  </si>
  <si>
    <t>56110-6110-0000-0000-0000</t>
  </si>
  <si>
    <t>GASTOS POR EDIF HABIT EN BIENES DE DOM P</t>
  </si>
  <si>
    <t>56110-6120-0000-0000-0000</t>
  </si>
  <si>
    <t>GASTOS POR EDIF NO HABIT N BIENS D DOM P</t>
  </si>
  <si>
    <t>56110-6140-0000-0000-0000</t>
  </si>
  <si>
    <t>GASTOS POR DIV D TERRENOS Y DIV D OBRAS</t>
  </si>
  <si>
    <t>56110-6150-0000-0000-0000</t>
  </si>
  <si>
    <t>GASTOS POR CONSTRUCCION DE VIAS DE COMUN</t>
  </si>
  <si>
    <t>56110-6170-0000-0000-0000</t>
  </si>
  <si>
    <t>GASTOS POR INSTALACIONES Y EQUIP EN CONS</t>
  </si>
  <si>
    <t>56110-6190-0000-0000-0000</t>
  </si>
  <si>
    <t>GASTOS POR TRAB D ACAB N EDIFIC Y OTS TR</t>
  </si>
  <si>
    <t>SUELDO BASE DEL PERSONAL DEL SECTOR CENTRAL</t>
  </si>
  <si>
    <t>TRANSFERENCIAS A ENTIDADES</t>
  </si>
  <si>
    <t>31100-0000-0001-0000-0000</t>
  </si>
  <si>
    <t>TRANS P LA ADQ DE BIENES MUEBLES</t>
  </si>
  <si>
    <t>32200-0000-0001-0000-0000</t>
  </si>
  <si>
    <t>PATRIMONIO DE EJERCICIO ANTERIOR</t>
  </si>
  <si>
    <t>32200-0000-0002-0000-0000</t>
  </si>
  <si>
    <t>PATRIMONIO DE EJERCICIOS ANTERIORES</t>
  </si>
  <si>
    <t>11110-0000-0001-0000-0000</t>
  </si>
  <si>
    <t>FONDO FIJO</t>
  </si>
  <si>
    <t>11120-0000-0001-0000-0000</t>
  </si>
  <si>
    <t>CUENTAS HSBC</t>
  </si>
  <si>
    <t>11120-0000-0002-0000-0000</t>
  </si>
  <si>
    <t>CUENTAS BANORTE</t>
  </si>
  <si>
    <t>11120-0000-0003-0000-0000</t>
  </si>
  <si>
    <t>CUENTAS BANAMEX</t>
  </si>
  <si>
    <t>11120-0000-0004-0000-0000</t>
  </si>
  <si>
    <t>CUENTAS BBVA BANCOMER</t>
  </si>
  <si>
    <t>11120-0000-0005-0000-0000</t>
  </si>
  <si>
    <t>CUENTAS BAJIO</t>
  </si>
  <si>
    <t>11120-0000-0006-0000-0000</t>
  </si>
  <si>
    <t>CUENTAS SCOTIABANK</t>
  </si>
  <si>
    <t>11120-0000-0007-0000-0000</t>
  </si>
  <si>
    <t>CUENTAS SANTANDER SERFIN</t>
  </si>
  <si>
    <t>11120-0000-0008-0000-0000</t>
  </si>
  <si>
    <t>CUENTAS INTERACCIONES</t>
  </si>
  <si>
    <t>11120-0000-0009-0000-0000</t>
  </si>
  <si>
    <t>CUENTAS BANREGIO</t>
  </si>
  <si>
    <t>12541-5971-0000-0000-0000</t>
  </si>
  <si>
    <t>Refinanciamiento</t>
  </si>
  <si>
    <t>Banamex</t>
  </si>
  <si>
    <t>S/N</t>
  </si>
  <si>
    <t>Pagarés</t>
  </si>
  <si>
    <t>TIIE + .70</t>
  </si>
  <si>
    <t>39/180</t>
  </si>
  <si>
    <t>9/12</t>
  </si>
  <si>
    <t>249/14</t>
  </si>
  <si>
    <t>12 MESES</t>
  </si>
  <si>
    <t>S/A</t>
  </si>
  <si>
    <t xml:space="preserve">Part. Federales </t>
  </si>
  <si>
    <t>Credito Bancario</t>
  </si>
  <si>
    <t>Financiamiento</t>
  </si>
  <si>
    <t>Obra Pública Productiva</t>
  </si>
  <si>
    <t xml:space="preserve">Banobras </t>
  </si>
  <si>
    <t>TIIE + .94</t>
  </si>
  <si>
    <t>38/240</t>
  </si>
  <si>
    <t>248/14</t>
  </si>
  <si>
    <t xml:space="preserve">24 MESES </t>
  </si>
  <si>
    <t>Contrato nuevo</t>
  </si>
  <si>
    <t>Banorte</t>
  </si>
  <si>
    <t>TIIE + .68</t>
  </si>
  <si>
    <t>37/240</t>
  </si>
  <si>
    <t>250/14</t>
  </si>
  <si>
    <t>|</t>
  </si>
  <si>
    <t>43930-0000-0000-0000-0000</t>
  </si>
  <si>
    <t>DIFER P TPO DCAMBIO A FAVOR N EFE YEQUIV</t>
  </si>
  <si>
    <t>12540-0000-0000-0000-0000</t>
  </si>
  <si>
    <t>LICENCIAS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</si>
</sst>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* #,##0.00_-;\-* #,##0.00_-;_-* &quot;-&quot;_-;_-@_-"/>
    <numFmt numFmtId="166" formatCode="_(&quot;$&quot;* #,##0.00_);_(&quot;$&quot;* \(#,##0.00\);_(&quot;$&quot;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.5"/>
      <name val="Calibri"/>
      <family val="2"/>
      <scheme val="minor"/>
    </font>
    <font>
      <sz val="9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6">
    <xf numFmtId="0" fontId="0" fillId="0" borderId="0" xfId="0"/>
    <xf numFmtId="0" fontId="12" fillId="0" borderId="0" xfId="0" applyFont="1"/>
    <xf numFmtId="0" fontId="4" fillId="0" borderId="0" xfId="0" applyFont="1"/>
    <xf numFmtId="0" fontId="11" fillId="0" borderId="0" xfId="0" applyFont="1"/>
    <xf numFmtId="4" fontId="7" fillId="0" borderId="0" xfId="20" applyNumberFormat="1" applyFont="1"/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  <xf numFmtId="0" fontId="7" fillId="0" borderId="0" xfId="0" applyFont="1" applyBorder="1"/>
    <xf numFmtId="4" fontId="7" fillId="0" borderId="0" xfId="0" applyNumberFormat="1" applyFont="1" applyBorder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/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0" borderId="0" xfId="0" applyFont="1" applyBorder="1"/>
    <xf numFmtId="4" fontId="7" fillId="0" borderId="0" xfId="20" applyNumberFormat="1" applyFont="1" applyBorder="1"/>
    <xf numFmtId="4" fontId="3" fillId="0" borderId="0" xfId="21" applyNumberFormat="1" applyFont="1" applyFill="1" applyBorder="1" applyAlignment="1">
      <alignment horizontal="center" vertical="top" wrapText="1"/>
      <protection/>
    </xf>
    <xf numFmtId="0" fontId="7" fillId="0" borderId="0" xfId="0" applyFont="1" applyFill="1" applyBorder="1"/>
    <xf numFmtId="0" fontId="3" fillId="0" borderId="0" xfId="21" applyFont="1" applyFill="1" applyBorder="1" applyAlignment="1">
      <alignment horizontal="center" vertical="top" wrapText="1"/>
      <protection/>
    </xf>
    <xf numFmtId="15" fontId="7" fillId="0" borderId="0" xfId="0" applyNumberFormat="1" applyFont="1"/>
    <xf numFmtId="4" fontId="4" fillId="0" borderId="0" xfId="0" applyNumberFormat="1" applyFont="1"/>
    <xf numFmtId="15" fontId="7" fillId="0" borderId="0" xfId="0" applyNumberFormat="1" applyFont="1" applyFill="1"/>
    <xf numFmtId="43" fontId="7" fillId="0" borderId="0" xfId="20" applyFont="1" applyFill="1" applyBorder="1"/>
    <xf numFmtId="0" fontId="3" fillId="0" borderId="0" xfId="0" applyFont="1" applyBorder="1"/>
    <xf numFmtId="4" fontId="3" fillId="0" borderId="0" xfId="0" applyNumberFormat="1" applyFont="1" applyBorder="1"/>
    <xf numFmtId="43" fontId="3" fillId="0" borderId="0" xfId="0" applyNumberFormat="1" applyFont="1" applyBorder="1"/>
    <xf numFmtId="15" fontId="3" fillId="0" borderId="0" xfId="0" applyNumberFormat="1" applyFont="1" applyBorder="1"/>
    <xf numFmtId="15" fontId="4" fillId="0" borderId="0" xfId="0" applyNumberFormat="1" applyFont="1"/>
    <xf numFmtId="2" fontId="7" fillId="0" borderId="0" xfId="20" applyNumberFormat="1" applyFont="1" applyBorder="1"/>
    <xf numFmtId="4" fontId="7" fillId="0" borderId="0" xfId="20" applyNumberFormat="1" applyFont="1" applyAlignment="1">
      <alignment/>
    </xf>
    <xf numFmtId="10" fontId="7" fillId="0" borderId="0" xfId="0" applyNumberFormat="1" applyFont="1" applyAlignment="1">
      <alignment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/>
      <protection/>
    </xf>
    <xf numFmtId="0" fontId="3" fillId="0" borderId="0" xfId="22" applyFont="1" applyFill="1" applyBorder="1" applyAlignment="1">
      <alignment horizontal="left" wrapText="1"/>
      <protection/>
    </xf>
    <xf numFmtId="0" fontId="4" fillId="0" borderId="0" xfId="22" applyFont="1" applyFill="1">
      <alignment/>
      <protection/>
    </xf>
    <xf numFmtId="0" fontId="11" fillId="0" borderId="3" xfId="22" applyFont="1" applyFill="1" applyBorder="1" applyAlignment="1">
      <alignment horizontal="center" vertical="center" wrapText="1"/>
      <protection/>
    </xf>
    <xf numFmtId="0" fontId="11" fillId="0" borderId="4" xfId="22" applyFont="1" applyFill="1" applyBorder="1" applyAlignment="1">
      <alignment horizontal="center" vertical="center" wrapText="1"/>
      <protection/>
    </xf>
    <xf numFmtId="0" fontId="7" fillId="0" borderId="5" xfId="23" applyFont="1" applyFill="1" applyBorder="1" quotePrefix="1">
      <alignment/>
      <protection/>
    </xf>
    <xf numFmtId="0" fontId="7" fillId="0" borderId="5" xfId="23" applyFont="1" applyFill="1" applyBorder="1">
      <alignment/>
      <protection/>
    </xf>
    <xf numFmtId="0" fontId="11" fillId="0" borderId="6" xfId="22" applyFont="1" applyFill="1" applyBorder="1" applyAlignment="1">
      <alignment horizontal="center" vertical="center" wrapText="1"/>
      <protection/>
    </xf>
    <xf numFmtId="0" fontId="7" fillId="0" borderId="7" xfId="23" applyFont="1" applyFill="1" applyBorder="1">
      <alignment/>
      <protection/>
    </xf>
    <xf numFmtId="0" fontId="11" fillId="0" borderId="8" xfId="22" applyFont="1" applyFill="1" applyBorder="1" applyAlignment="1">
      <alignment horizontal="center" vertical="center" wrapText="1"/>
      <protection/>
    </xf>
    <xf numFmtId="0" fontId="7" fillId="0" borderId="4" xfId="23" applyFont="1" applyFill="1" applyBorder="1">
      <alignment/>
      <protection/>
    </xf>
    <xf numFmtId="0" fontId="11" fillId="0" borderId="9" xfId="22" applyFont="1" applyFill="1" applyBorder="1" applyAlignment="1">
      <alignment horizontal="left" vertical="center" wrapText="1"/>
      <protection/>
    </xf>
    <xf numFmtId="4" fontId="11" fillId="0" borderId="9" xfId="22" applyNumberFormat="1" applyFont="1" applyFill="1" applyBorder="1" applyAlignment="1">
      <alignment horizontal="right" wrapText="1"/>
      <protection/>
    </xf>
    <xf numFmtId="0" fontId="11" fillId="0" borderId="0" xfId="22" applyFont="1" applyFill="1" applyBorder="1" applyAlignment="1">
      <alignment horizontal="left" vertical="center" wrapText="1"/>
      <protection/>
    </xf>
    <xf numFmtId="4" fontId="11" fillId="0" borderId="0" xfId="22" applyNumberFormat="1" applyFont="1" applyFill="1" applyBorder="1" applyAlignment="1">
      <alignment horizontal="right" wrapText="1"/>
      <protection/>
    </xf>
    <xf numFmtId="0" fontId="4" fillId="0" borderId="0" xfId="22" applyFont="1" applyFill="1" applyBorder="1" applyAlignment="1">
      <alignment horizontal="left" vertical="top" wrapText="1"/>
      <protection/>
    </xf>
    <xf numFmtId="0" fontId="4" fillId="0" borderId="0" xfId="22" applyFont="1" applyFill="1" applyBorder="1" applyAlignment="1">
      <alignment horizontal="left" vertical="top"/>
      <protection/>
    </xf>
    <xf numFmtId="0" fontId="4" fillId="0" borderId="0" xfId="22" applyFont="1" applyFill="1" applyBorder="1" applyAlignment="1">
      <alignment wrapText="1"/>
      <protection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20" applyNumberFormat="1" applyFont="1" applyFill="1"/>
    <xf numFmtId="0" fontId="11" fillId="3" borderId="5" xfId="0" applyFont="1" applyFill="1" applyBorder="1" applyAlignment="1">
      <alignment wrapText="1"/>
    </xf>
    <xf numFmtId="10" fontId="7" fillId="0" borderId="0" xfId="20" applyNumberFormat="1" applyFont="1" applyAlignment="1">
      <alignment/>
    </xf>
    <xf numFmtId="2" fontId="7" fillId="0" borderId="0" xfId="20" applyNumberFormat="1" applyFont="1" applyAlignment="1">
      <alignment/>
    </xf>
    <xf numFmtId="0" fontId="7" fillId="0" borderId="0" xfId="0" applyFont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/>
    <xf numFmtId="0" fontId="3" fillId="0" borderId="15" xfId="0" applyFont="1" applyFill="1" applyBorder="1" applyAlignment="1">
      <alignment horizontal="left" indent="1"/>
    </xf>
    <xf numFmtId="0" fontId="3" fillId="0" borderId="10" xfId="21" applyFont="1" applyFill="1" applyBorder="1" applyAlignment="1">
      <alignment horizontal="center" vertical="top" wrapText="1"/>
      <protection/>
    </xf>
    <xf numFmtId="0" fontId="3" fillId="0" borderId="16" xfId="21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/>
    </xf>
    <xf numFmtId="43" fontId="3" fillId="3" borderId="5" xfId="0" applyNumberFormat="1" applyFont="1" applyFill="1" applyBorder="1" applyAlignment="1">
      <alignment/>
    </xf>
    <xf numFmtId="15" fontId="3" fillId="3" borderId="5" xfId="0" applyNumberFormat="1" applyFont="1" applyFill="1" applyBorder="1" applyAlignment="1">
      <alignment/>
    </xf>
    <xf numFmtId="0" fontId="7" fillId="0" borderId="0" xfId="0" applyFont="1"/>
    <xf numFmtId="0" fontId="4" fillId="0" borderId="18" xfId="22" applyNumberFormat="1" applyFont="1" applyFill="1" applyBorder="1" applyAlignment="1">
      <alignment horizontal="center" vertical="top"/>
      <protection/>
    </xf>
    <xf numFmtId="0" fontId="4" fillId="0" borderId="0" xfId="22" applyFont="1" applyBorder="1" applyAlignment="1">
      <alignment vertical="top" wrapText="1"/>
      <protection/>
    </xf>
    <xf numFmtId="0" fontId="3" fillId="2" borderId="5" xfId="21" applyFont="1" applyFill="1" applyBorder="1" applyAlignment="1">
      <alignment horizontal="center" vertical="top" wrapText="1"/>
      <protection/>
    </xf>
    <xf numFmtId="0" fontId="7" fillId="0" borderId="0" xfId="0" applyFont="1"/>
    <xf numFmtId="0" fontId="7" fillId="0" borderId="0" xfId="0" applyFont="1"/>
    <xf numFmtId="0" fontId="7" fillId="0" borderId="0" xfId="0" applyFont="1"/>
    <xf numFmtId="43" fontId="7" fillId="0" borderId="0" xfId="20" applyFont="1" applyFill="1"/>
    <xf numFmtId="0" fontId="3" fillId="0" borderId="0" xfId="22" applyFont="1" applyBorder="1" applyAlignment="1">
      <alignment vertical="top"/>
      <protection/>
    </xf>
    <xf numFmtId="0" fontId="7" fillId="0" borderId="0" xfId="22" applyFont="1" applyBorder="1" applyAlignment="1">
      <alignment vertical="top"/>
      <protection/>
    </xf>
    <xf numFmtId="0" fontId="7" fillId="0" borderId="15" xfId="22" applyFont="1" applyBorder="1" applyAlignment="1">
      <alignment vertical="top"/>
      <protection/>
    </xf>
    <xf numFmtId="0" fontId="7" fillId="0" borderId="19" xfId="0" applyFont="1" applyBorder="1"/>
    <xf numFmtId="0" fontId="7" fillId="0" borderId="20" xfId="0" applyFont="1" applyBorder="1"/>
    <xf numFmtId="0" fontId="7" fillId="0" borderId="15" xfId="0" applyFont="1" applyBorder="1"/>
    <xf numFmtId="0" fontId="7" fillId="0" borderId="21" xfId="0" applyFont="1" applyBorder="1"/>
    <xf numFmtId="0" fontId="7" fillId="0" borderId="13" xfId="0" applyFont="1" applyBorder="1"/>
    <xf numFmtId="0" fontId="7" fillId="0" borderId="21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22" applyFont="1" applyBorder="1" applyAlignment="1">
      <alignment vertical="top"/>
      <protection/>
    </xf>
    <xf numFmtId="0" fontId="7" fillId="0" borderId="0" xfId="22" applyFont="1" applyBorder="1" applyAlignment="1">
      <alignment vertical="top" wrapText="1"/>
      <protection/>
    </xf>
    <xf numFmtId="0" fontId="7" fillId="0" borderId="0" xfId="22" applyFont="1" applyBorder="1" applyAlignment="1">
      <alignment horizontal="left" vertical="top" wrapText="1"/>
      <protection/>
    </xf>
    <xf numFmtId="0" fontId="7" fillId="0" borderId="15" xfId="22" applyFont="1" applyBorder="1" applyAlignment="1">
      <alignment horizontal="left" vertical="top" wrapText="1"/>
      <protection/>
    </xf>
    <xf numFmtId="4" fontId="7" fillId="0" borderId="19" xfId="0" applyNumberFormat="1" applyFont="1" applyBorder="1"/>
    <xf numFmtId="4" fontId="7" fillId="0" borderId="0" xfId="22" applyNumberFormat="1" applyFont="1" applyBorder="1" applyAlignment="1">
      <alignment vertical="top"/>
      <protection/>
    </xf>
    <xf numFmtId="4" fontId="7" fillId="0" borderId="21" xfId="0" applyNumberFormat="1" applyFont="1" applyBorder="1"/>
    <xf numFmtId="0" fontId="3" fillId="0" borderId="19" xfId="0" applyFont="1" applyBorder="1"/>
    <xf numFmtId="43" fontId="3" fillId="0" borderId="19" xfId="0" applyNumberFormat="1" applyFont="1" applyBorder="1"/>
    <xf numFmtId="0" fontId="3" fillId="0" borderId="20" xfId="0" applyFont="1" applyBorder="1"/>
    <xf numFmtId="0" fontId="3" fillId="0" borderId="15" xfId="0" applyFont="1" applyBorder="1"/>
    <xf numFmtId="0" fontId="4" fillId="0" borderId="0" xfId="0" applyFont="1" applyBorder="1"/>
    <xf numFmtId="0" fontId="4" fillId="0" borderId="15" xfId="0" applyFont="1" applyBorder="1"/>
    <xf numFmtId="0" fontId="4" fillId="0" borderId="21" xfId="0" applyFont="1" applyBorder="1"/>
    <xf numFmtId="0" fontId="11" fillId="0" borderId="19" xfId="0" applyFont="1" applyFill="1" applyBorder="1" applyAlignment="1">
      <alignment horizontal="left" vertic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20" xfId="0" applyNumberFormat="1" applyFont="1" applyFill="1" applyBorder="1" applyAlignment="1">
      <alignment horizontal="right" wrapText="1"/>
    </xf>
    <xf numFmtId="4" fontId="7" fillId="0" borderId="21" xfId="20" applyNumberFormat="1" applyFont="1" applyBorder="1"/>
    <xf numFmtId="4" fontId="7" fillId="0" borderId="13" xfId="20" applyNumberFormat="1" applyFont="1" applyBorder="1"/>
    <xf numFmtId="4" fontId="11" fillId="0" borderId="0" xfId="20" applyNumberFormat="1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 wrapText="1"/>
    </xf>
    <xf numFmtId="4" fontId="7" fillId="0" borderId="19" xfId="20" applyNumberFormat="1" applyFont="1" applyBorder="1"/>
    <xf numFmtId="2" fontId="7" fillId="0" borderId="19" xfId="20" applyNumberFormat="1" applyFont="1" applyBorder="1"/>
    <xf numFmtId="2" fontId="7" fillId="0" borderId="20" xfId="20" applyNumberFormat="1" applyFont="1" applyBorder="1"/>
    <xf numFmtId="2" fontId="7" fillId="0" borderId="15" xfId="20" applyNumberFormat="1" applyFont="1" applyBorder="1"/>
    <xf numFmtId="2" fontId="7" fillId="0" borderId="21" xfId="20" applyNumberFormat="1" applyFont="1" applyBorder="1"/>
    <xf numFmtId="2" fontId="7" fillId="0" borderId="13" xfId="20" applyNumberFormat="1" applyFont="1" applyBorder="1"/>
    <xf numFmtId="2" fontId="7" fillId="0" borderId="0" xfId="20" applyNumberFormat="1" applyFont="1"/>
    <xf numFmtId="0" fontId="11" fillId="0" borderId="0" xfId="22" applyFont="1" applyBorder="1" applyAlignment="1">
      <alignment vertical="top"/>
      <protection/>
    </xf>
    <xf numFmtId="0" fontId="11" fillId="0" borderId="15" xfId="22" applyFont="1" applyBorder="1" applyAlignment="1">
      <alignment vertical="top"/>
      <protection/>
    </xf>
    <xf numFmtId="4" fontId="7" fillId="0" borderId="20" xfId="20" applyNumberFormat="1" applyFont="1" applyBorder="1"/>
    <xf numFmtId="4" fontId="7" fillId="0" borderId="15" xfId="20" applyNumberFormat="1" applyFont="1" applyBorder="1"/>
    <xf numFmtId="0" fontId="7" fillId="0" borderId="15" xfId="22" applyFont="1" applyBorder="1" applyAlignment="1">
      <alignment vertical="top" wrapText="1"/>
      <protection/>
    </xf>
    <xf numFmtId="0" fontId="7" fillId="0" borderId="11" xfId="22" applyFont="1" applyBorder="1" applyAlignment="1">
      <alignment horizontal="left" vertical="top" wrapText="1"/>
      <protection/>
    </xf>
    <xf numFmtId="0" fontId="2" fillId="0" borderId="22" xfId="22" applyFont="1" applyBorder="1" applyAlignment="1">
      <alignment horizontal="left" vertical="top" indent="1"/>
      <protection/>
    </xf>
    <xf numFmtId="0" fontId="7" fillId="0" borderId="19" xfId="22" applyFont="1" applyBorder="1" applyAlignment="1">
      <alignment horizontal="left" vertical="top" indent="1"/>
      <protection/>
    </xf>
    <xf numFmtId="0" fontId="2" fillId="0" borderId="11" xfId="22" applyFont="1" applyBorder="1" applyAlignment="1">
      <alignment horizontal="left" vertical="top" indent="1"/>
      <protection/>
    </xf>
    <xf numFmtId="0" fontId="7" fillId="0" borderId="0" xfId="22" applyFont="1" applyBorder="1" applyAlignment="1">
      <alignment horizontal="left" vertical="top" indent="1"/>
      <protection/>
    </xf>
    <xf numFmtId="0" fontId="2" fillId="0" borderId="12" xfId="22" applyFont="1" applyBorder="1" applyAlignment="1">
      <alignment horizontal="left" vertical="top" indent="1"/>
      <protection/>
    </xf>
    <xf numFmtId="0" fontId="7" fillId="0" borderId="21" xfId="22" applyFont="1" applyBorder="1" applyAlignment="1">
      <alignment horizontal="left" vertical="top" indent="1"/>
      <protection/>
    </xf>
    <xf numFmtId="0" fontId="2" fillId="0" borderId="11" xfId="22" applyFont="1" applyFill="1" applyBorder="1" applyAlignment="1">
      <alignment horizontal="left" vertical="top" indent="1"/>
      <protection/>
    </xf>
    <xf numFmtId="0" fontId="2" fillId="0" borderId="12" xfId="22" applyFont="1" applyFill="1" applyBorder="1" applyAlignment="1">
      <alignment horizontal="left" vertical="top" indent="1"/>
      <protection/>
    </xf>
    <xf numFmtId="0" fontId="7" fillId="0" borderId="0" xfId="0" applyFont="1" applyBorder="1" applyAlignment="1">
      <alignment horizontal="left" indent="1"/>
    </xf>
    <xf numFmtId="0" fontId="7" fillId="0" borderId="15" xfId="0" applyFont="1" applyBorder="1" applyAlignment="1">
      <alignment horizontal="left" indent="1"/>
    </xf>
    <xf numFmtId="0" fontId="4" fillId="0" borderId="11" xfId="22" applyFont="1" applyBorder="1" applyAlignment="1">
      <alignment horizontal="left" vertical="top" indent="1"/>
      <protection/>
    </xf>
    <xf numFmtId="0" fontId="2" fillId="0" borderId="11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2" fillId="0" borderId="12" xfId="0" applyFont="1" applyBorder="1" applyAlignment="1">
      <alignment horizontal="left" vertical="top" indent="1"/>
    </xf>
    <xf numFmtId="0" fontId="7" fillId="0" borderId="21" xfId="0" applyFont="1" applyBorder="1" applyAlignment="1">
      <alignment horizontal="left" indent="1"/>
    </xf>
    <xf numFmtId="0" fontId="7" fillId="0" borderId="13" xfId="0" applyFont="1" applyBorder="1" applyAlignment="1">
      <alignment horizontal="left" indent="1"/>
    </xf>
    <xf numFmtId="0" fontId="7" fillId="0" borderId="19" xfId="0" applyFont="1" applyBorder="1" applyAlignment="1">
      <alignment horizontal="left" indent="1"/>
    </xf>
    <xf numFmtId="0" fontId="7" fillId="0" borderId="20" xfId="0" applyFont="1" applyBorder="1" applyAlignment="1">
      <alignment horizontal="left" indent="1"/>
    </xf>
    <xf numFmtId="0" fontId="2" fillId="0" borderId="11" xfId="0" applyFont="1" applyBorder="1" applyAlignment="1">
      <alignment horizontal="left" vertical="top" indent="1"/>
    </xf>
    <xf numFmtId="0" fontId="6" fillId="0" borderId="12" xfId="0" applyFont="1" applyFill="1" applyBorder="1" applyAlignment="1">
      <alignment horizontal="left" vertical="top" indent="1"/>
    </xf>
    <xf numFmtId="0" fontId="2" fillId="0" borderId="12" xfId="0" applyFont="1" applyBorder="1" applyAlignment="1">
      <alignment horizontal="left" indent="1"/>
    </xf>
    <xf numFmtId="0" fontId="7" fillId="0" borderId="11" xfId="22" applyFont="1" applyBorder="1" applyAlignment="1">
      <alignment horizontal="left" vertical="top" indent="1"/>
      <protection/>
    </xf>
    <xf numFmtId="4" fontId="2" fillId="0" borderId="12" xfId="20" applyNumberFormat="1" applyFont="1" applyFill="1" applyBorder="1" applyAlignment="1">
      <alignment horizontal="left" vertical="center" indent="1"/>
    </xf>
    <xf numFmtId="0" fontId="4" fillId="0" borderId="12" xfId="22" applyFont="1" applyBorder="1" applyAlignment="1">
      <alignment horizontal="left" vertical="top" indent="1"/>
      <protection/>
    </xf>
    <xf numFmtId="0" fontId="7" fillId="0" borderId="11" xfId="0" applyFont="1" applyBorder="1" applyAlignment="1">
      <alignment horizontal="left" vertical="top" indent="1"/>
    </xf>
    <xf numFmtId="0" fontId="7" fillId="0" borderId="12" xfId="22" applyFont="1" applyFill="1" applyBorder="1" applyAlignment="1">
      <alignment horizontal="left" vertical="top" indent="1"/>
      <protection/>
    </xf>
    <xf numFmtId="0" fontId="3" fillId="0" borderId="2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7" fillId="0" borderId="15" xfId="22" applyFont="1" applyBorder="1" applyAlignment="1">
      <alignment horizontal="left" vertical="top" indent="1"/>
      <protection/>
    </xf>
    <xf numFmtId="0" fontId="11" fillId="0" borderId="11" xfId="22" applyFont="1" applyBorder="1" applyAlignment="1">
      <alignment horizontal="left" vertical="top" indent="1"/>
      <protection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9" fillId="4" borderId="2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/>
    </xf>
    <xf numFmtId="0" fontId="3" fillId="0" borderId="20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14" fillId="0" borderId="21" xfId="0" applyFont="1" applyBorder="1" applyAlignment="1">
      <alignment horizontal="justify" vertical="center"/>
    </xf>
    <xf numFmtId="4" fontId="7" fillId="0" borderId="11" xfId="0" applyNumberFormat="1" applyFont="1" applyBorder="1" applyAlignment="1">
      <alignment horizontal="left" vertical="top"/>
    </xf>
    <xf numFmtId="4" fontId="7" fillId="0" borderId="12" xfId="0" applyNumberFormat="1" applyFont="1" applyBorder="1" applyAlignment="1">
      <alignment horizontal="left" vertical="top"/>
    </xf>
    <xf numFmtId="0" fontId="4" fillId="0" borderId="0" xfId="22" applyFont="1" applyAlignment="1" applyProtection="1">
      <alignment vertical="top"/>
      <protection/>
    </xf>
    <xf numFmtId="0" fontId="4" fillId="0" borderId="0" xfId="22" applyFont="1" applyAlignment="1">
      <alignment vertical="top" wrapText="1"/>
      <protection/>
    </xf>
    <xf numFmtId="0" fontId="4" fillId="0" borderId="0" xfId="22" applyFont="1" applyAlignment="1">
      <alignment vertical="top"/>
      <protection/>
    </xf>
    <xf numFmtId="0" fontId="4" fillId="0" borderId="0" xfId="22" applyFont="1" applyAlignment="1" applyProtection="1">
      <alignment vertical="top" wrapText="1"/>
      <protection locked="0"/>
    </xf>
    <xf numFmtId="0" fontId="4" fillId="0" borderId="0" xfId="22" applyFont="1" applyAlignment="1" applyProtection="1">
      <alignment horizontal="left" vertical="top" wrapText="1" indent="5"/>
      <protection locked="0"/>
    </xf>
    <xf numFmtId="0" fontId="4" fillId="0" borderId="0" xfId="22" applyFont="1" applyAlignment="1" applyProtection="1">
      <alignment vertical="top"/>
      <protection locked="0"/>
    </xf>
    <xf numFmtId="0" fontId="3" fillId="2" borderId="24" xfId="21" applyFont="1" applyFill="1" applyBorder="1" applyAlignment="1">
      <alignment horizontal="left" vertical="top" wrapText="1"/>
      <protection/>
    </xf>
    <xf numFmtId="0" fontId="3" fillId="2" borderId="25" xfId="21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0" fontId="3" fillId="2" borderId="5" xfId="21" applyFont="1" applyFill="1" applyBorder="1" applyAlignment="1">
      <alignment horizontal="center" vertical="top" wrapText="1"/>
      <protection/>
    </xf>
    <xf numFmtId="0" fontId="4" fillId="0" borderId="0" xfId="22" applyFont="1" applyFill="1" applyBorder="1" applyAlignment="1">
      <alignment horizontal="left" wrapText="1"/>
      <protection/>
    </xf>
    <xf numFmtId="0" fontId="7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5" fillId="3" borderId="5" xfId="0" applyFont="1" applyFill="1" applyBorder="1" applyAlignment="1" applyProtection="1">
      <alignment wrapText="1"/>
      <protection hidden="1"/>
    </xf>
    <xf numFmtId="0" fontId="3" fillId="2" borderId="5" xfId="0" applyFont="1" applyFill="1" applyBorder="1" applyAlignment="1" applyProtection="1">
      <alignment wrapText="1"/>
      <protection locked="0"/>
    </xf>
    <xf numFmtId="43" fontId="7" fillId="0" borderId="0" xfId="20" applyFont="1" applyFill="1" applyBorder="1" applyProtection="1">
      <protection locked="0"/>
    </xf>
    <xf numFmtId="43" fontId="7" fillId="0" borderId="0" xfId="20" applyFont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2" borderId="26" xfId="0" applyFont="1" applyFill="1" applyBorder="1" applyAlignment="1">
      <alignment horizontal="center"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inden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5" xfId="21" applyFont="1" applyFill="1" applyBorder="1" applyAlignment="1">
      <alignment horizontal="left" vertical="top"/>
      <protection/>
    </xf>
    <xf numFmtId="4" fontId="11" fillId="3" borderId="26" xfId="0" applyNumberFormat="1" applyFont="1" applyFill="1" applyBorder="1" applyAlignment="1">
      <alignment horizontal="right" wrapText="1"/>
    </xf>
    <xf numFmtId="4" fontId="11" fillId="3" borderId="27" xfId="0" applyNumberFormat="1" applyFont="1" applyFill="1" applyBorder="1" applyAlignment="1">
      <alignment wrapText="1"/>
    </xf>
    <xf numFmtId="4" fontId="11" fillId="3" borderId="27" xfId="0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left" wrapText="1"/>
    </xf>
    <xf numFmtId="4" fontId="7" fillId="0" borderId="5" xfId="0" applyNumberFormat="1" applyFont="1" applyFill="1" applyBorder="1" applyAlignment="1">
      <alignment wrapText="1"/>
    </xf>
    <xf numFmtId="49" fontId="7" fillId="0" borderId="5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4" fontId="11" fillId="2" borderId="5" xfId="2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5" xfId="22" applyFont="1" applyFill="1" applyBorder="1" applyAlignment="1">
      <alignment horizontal="center" vertical="center" wrapText="1"/>
      <protection/>
    </xf>
    <xf numFmtId="4" fontId="3" fillId="0" borderId="0" xfId="21" applyNumberFormat="1" applyFont="1" applyFill="1" applyBorder="1" applyAlignment="1">
      <alignment horizontal="left" vertical="top" wrapText="1"/>
      <protection/>
    </xf>
    <xf numFmtId="0" fontId="3" fillId="2" borderId="5" xfId="21" applyFont="1" applyFill="1" applyBorder="1" applyAlignment="1">
      <alignment horizontal="left" vertical="top" wrapText="1"/>
      <protection/>
    </xf>
    <xf numFmtId="4" fontId="7" fillId="0" borderId="0" xfId="0" applyNumberFormat="1" applyFont="1" applyAlignment="1">
      <alignment/>
    </xf>
    <xf numFmtId="4" fontId="11" fillId="3" borderId="5" xfId="0" applyNumberFormat="1" applyFont="1" applyFill="1" applyBorder="1" applyAlignment="1">
      <alignment horizontal="right" wrapText="1"/>
    </xf>
    <xf numFmtId="4" fontId="11" fillId="3" borderId="28" xfId="0" applyNumberFormat="1" applyFont="1" applyFill="1" applyBorder="1" applyAlignment="1">
      <alignment wrapText="1"/>
    </xf>
    <xf numFmtId="4" fontId="11" fillId="3" borderId="28" xfId="0" applyNumberFormat="1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left" wrapText="1"/>
    </xf>
    <xf numFmtId="4" fontId="7" fillId="0" borderId="28" xfId="0" applyNumberFormat="1" applyFont="1" applyFill="1" applyBorder="1" applyAlignment="1">
      <alignment wrapText="1"/>
    </xf>
    <xf numFmtId="49" fontId="7" fillId="0" borderId="28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" fontId="11" fillId="3" borderId="9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center" wrapText="1"/>
    </xf>
    <xf numFmtId="43" fontId="7" fillId="0" borderId="0" xfId="20" applyFont="1"/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11" fillId="3" borderId="5" xfId="0" applyNumberFormat="1" applyFont="1" applyFill="1" applyBorder="1" applyAlignment="1">
      <alignment wrapText="1"/>
    </xf>
    <xf numFmtId="0" fontId="11" fillId="3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/>
    </xf>
    <xf numFmtId="4" fontId="11" fillId="0" borderId="0" xfId="0" applyNumberFormat="1" applyFont="1"/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11" fillId="3" borderId="4" xfId="0" applyNumberFormat="1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4" fontId="7" fillId="0" borderId="4" xfId="0" applyNumberFormat="1" applyFont="1" applyFill="1" applyBorder="1" applyAlignment="1">
      <alignment wrapText="1"/>
    </xf>
    <xf numFmtId="49" fontId="11" fillId="2" borderId="4" xfId="20" applyNumberFormat="1" applyFont="1" applyFill="1" applyBorder="1" applyAlignment="1">
      <alignment horizontal="center" vertical="center" wrapText="1"/>
    </xf>
    <xf numFmtId="4" fontId="11" fillId="2" borderId="4" xfId="20" applyNumberFormat="1" applyFont="1" applyFill="1" applyBorder="1" applyAlignment="1">
      <alignment horizontal="center" vertical="center" wrapText="1"/>
    </xf>
    <xf numFmtId="0" fontId="11" fillId="2" borderId="4" xfId="2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3" fillId="2" borderId="5" xfId="20" applyNumberFormat="1" applyFont="1" applyFill="1" applyBorder="1" applyAlignment="1">
      <alignment horizontal="center" vertical="center" wrapText="1"/>
    </xf>
    <xf numFmtId="4" fontId="11" fillId="0" borderId="0" xfId="20" applyNumberFormat="1" applyFont="1" applyAlignment="1">
      <alignment vertical="center"/>
    </xf>
    <xf numFmtId="0" fontId="3" fillId="2" borderId="5" xfId="21" applyFont="1" applyFill="1" applyBorder="1" applyAlignment="1">
      <alignment horizontal="left" vertical="center"/>
      <protection/>
    </xf>
    <xf numFmtId="4" fontId="8" fillId="0" borderId="0" xfId="0" applyNumberFormat="1" applyFont="1"/>
    <xf numFmtId="0" fontId="7" fillId="0" borderId="5" xfId="0" applyFont="1" applyBorder="1" applyAlignment="1">
      <alignment wrapText="1"/>
    </xf>
    <xf numFmtId="4" fontId="7" fillId="0" borderId="5" xfId="0" applyNumberFormat="1" applyFont="1" applyBorder="1" applyAlignment="1">
      <alignment wrapText="1"/>
    </xf>
    <xf numFmtId="4" fontId="11" fillId="2" borderId="5" xfId="0" applyNumberFormat="1" applyFont="1" applyFill="1" applyBorder="1" applyAlignment="1" quotePrefix="1">
      <alignment horizontal="center" vertical="center"/>
    </xf>
    <xf numFmtId="4" fontId="11" fillId="2" borderId="5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3" fontId="3" fillId="2" borderId="5" xfId="20" applyFont="1" applyFill="1" applyBorder="1" applyAlignment="1">
      <alignment horizontal="center" vertical="top" wrapText="1"/>
    </xf>
    <xf numFmtId="4" fontId="3" fillId="2" borderId="5" xfId="21" applyNumberFormat="1" applyFont="1" applyFill="1" applyBorder="1" applyAlignment="1">
      <alignment horizontal="left" vertical="top" wrapText="1"/>
      <protection/>
    </xf>
    <xf numFmtId="43" fontId="7" fillId="0" borderId="5" xfId="20" applyFont="1" applyBorder="1" applyAlignment="1">
      <alignment wrapText="1"/>
    </xf>
    <xf numFmtId="4" fontId="7" fillId="0" borderId="17" xfId="20" applyNumberFormat="1" applyFont="1" applyBorder="1" applyAlignment="1">
      <alignment wrapText="1"/>
    </xf>
    <xf numFmtId="4" fontId="7" fillId="0" borderId="5" xfId="20" applyNumberFormat="1" applyFont="1" applyBorder="1" applyAlignment="1">
      <alignment wrapText="1"/>
    </xf>
    <xf numFmtId="4" fontId="7" fillId="0" borderId="5" xfId="25" applyNumberFormat="1" applyFont="1" applyFill="1" applyBorder="1" applyAlignment="1">
      <alignment wrapText="1"/>
      <protection/>
    </xf>
    <xf numFmtId="49" fontId="7" fillId="0" borderId="29" xfId="0" applyNumberFormat="1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11" fillId="2" borderId="3" xfId="22" applyFont="1" applyFill="1" applyBorder="1" applyAlignment="1">
      <alignment horizontal="center" vertical="center" wrapText="1"/>
      <protection/>
    </xf>
    <xf numFmtId="43" fontId="3" fillId="0" borderId="0" xfId="2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left" wrapText="1"/>
    </xf>
    <xf numFmtId="0" fontId="3" fillId="0" borderId="0" xfId="21" applyFont="1" applyFill="1" applyBorder="1" applyAlignment="1">
      <alignment horizontal="left" vertical="top" wrapText="1"/>
      <protection/>
    </xf>
    <xf numFmtId="43" fontId="3" fillId="2" borderId="5" xfId="2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left" vertical="center" wrapText="1"/>
    </xf>
    <xf numFmtId="0" fontId="11" fillId="3" borderId="9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11" fillId="2" borderId="7" xfId="20" applyNumberFormat="1" applyFont="1" applyFill="1" applyBorder="1" applyAlignment="1">
      <alignment horizontal="center" vertical="center" wrapText="1"/>
    </xf>
    <xf numFmtId="4" fontId="11" fillId="2" borderId="4" xfId="22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Fill="1" applyBorder="1" applyAlignment="1">
      <alignment horizontal="left" vertical="top"/>
      <protection/>
    </xf>
    <xf numFmtId="0" fontId="3" fillId="0" borderId="24" xfId="21" applyFont="1" applyFill="1" applyBorder="1" applyAlignment="1">
      <alignment horizontal="center" vertical="top" wrapText="1"/>
      <protection/>
    </xf>
    <xf numFmtId="4" fontId="3" fillId="0" borderId="30" xfId="21" applyNumberFormat="1" applyFont="1" applyFill="1" applyBorder="1" applyAlignment="1">
      <alignment horizontal="center" vertical="top" wrapText="1"/>
      <protection/>
    </xf>
    <xf numFmtId="0" fontId="3" fillId="0" borderId="0" xfId="21" applyFont="1" applyFill="1" applyBorder="1" applyAlignment="1">
      <alignment horizontal="left" vertical="top"/>
      <protection/>
    </xf>
    <xf numFmtId="0" fontId="7" fillId="0" borderId="16" xfId="0" applyFont="1" applyBorder="1"/>
    <xf numFmtId="4" fontId="7" fillId="0" borderId="16" xfId="0" applyNumberFormat="1" applyFont="1" applyBorder="1"/>
    <xf numFmtId="0" fontId="3" fillId="0" borderId="16" xfId="22" applyFont="1" applyBorder="1" applyAlignment="1">
      <alignment vertical="top"/>
      <protection/>
    </xf>
    <xf numFmtId="4" fontId="11" fillId="3" borderId="7" xfId="0" applyNumberFormat="1" applyFont="1" applyFill="1" applyBorder="1" applyAlignment="1">
      <alignment wrapText="1"/>
    </xf>
    <xf numFmtId="0" fontId="11" fillId="3" borderId="7" xfId="0" applyFont="1" applyFill="1" applyBorder="1" applyAlignment="1">
      <alignment wrapText="1"/>
    </xf>
    <xf numFmtId="0" fontId="7" fillId="0" borderId="5" xfId="0" applyFont="1" applyBorder="1" applyAlignment="1">
      <alignment/>
    </xf>
    <xf numFmtId="4" fontId="7" fillId="0" borderId="5" xfId="0" applyNumberFormat="1" applyFont="1" applyBorder="1" applyAlignment="1">
      <alignment/>
    </xf>
    <xf numFmtId="4" fontId="16" fillId="0" borderId="0" xfId="21" applyNumberFormat="1" applyFont="1" applyFill="1" applyBorder="1" applyAlignment="1">
      <alignment horizontal="left" vertical="top"/>
      <protection/>
    </xf>
    <xf numFmtId="0" fontId="11" fillId="2" borderId="6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3" fillId="5" borderId="5" xfId="21" applyFont="1" applyFill="1" applyBorder="1" applyAlignment="1">
      <alignment horizontal="left" vertical="top"/>
      <protection/>
    </xf>
    <xf numFmtId="0" fontId="11" fillId="2" borderId="4" xfId="0" applyFont="1" applyFill="1" applyBorder="1" applyAlignment="1">
      <alignment horizontal="left" vertical="center"/>
    </xf>
    <xf numFmtId="10" fontId="11" fillId="3" borderId="5" xfId="0" applyNumberFormat="1" applyFont="1" applyFill="1" applyBorder="1" applyAlignment="1">
      <alignment wrapText="1"/>
    </xf>
    <xf numFmtId="4" fontId="7" fillId="0" borderId="4" xfId="20" applyNumberFormat="1" applyFont="1" applyBorder="1" applyAlignment="1">
      <alignment/>
    </xf>
    <xf numFmtId="0" fontId="7" fillId="0" borderId="4" xfId="0" applyFont="1" applyBorder="1" applyAlignment="1">
      <alignment/>
    </xf>
    <xf numFmtId="0" fontId="11" fillId="2" borderId="4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/>
    </xf>
    <xf numFmtId="4" fontId="11" fillId="0" borderId="31" xfId="0" applyNumberFormat="1" applyFont="1" applyBorder="1" applyAlignment="1">
      <alignment/>
    </xf>
    <xf numFmtId="0" fontId="3" fillId="2" borderId="5" xfId="21" applyFont="1" applyFill="1" applyBorder="1" applyAlignment="1">
      <alignment horizontal="center" vertical="center" wrapText="1"/>
      <protection/>
    </xf>
    <xf numFmtId="4" fontId="7" fillId="0" borderId="0" xfId="20" applyNumberFormat="1" applyFont="1" applyBorder="1" applyAlignment="1">
      <alignment vertical="center"/>
    </xf>
    <xf numFmtId="0" fontId="3" fillId="2" borderId="25" xfId="21" applyFont="1" applyFill="1" applyBorder="1" applyAlignment="1">
      <alignment horizontal="left" vertical="center" wrapText="1"/>
      <protection/>
    </xf>
    <xf numFmtId="4" fontId="11" fillId="3" borderId="4" xfId="20" applyNumberFormat="1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4" fontId="7" fillId="0" borderId="5" xfId="20" applyNumberFormat="1" applyFont="1" applyFill="1" applyBorder="1" applyAlignment="1">
      <alignment wrapText="1"/>
    </xf>
    <xf numFmtId="4" fontId="3" fillId="2" borderId="5" xfId="21" applyNumberFormat="1" applyFont="1" applyFill="1" applyBorder="1" applyAlignment="1">
      <alignment horizontal="center" vertical="top" wrapText="1"/>
      <protection/>
    </xf>
    <xf numFmtId="4" fontId="11" fillId="3" borderId="26" xfId="20" applyNumberFormat="1" applyFont="1" applyFill="1" applyBorder="1" applyAlignment="1">
      <alignment wrapText="1"/>
    </xf>
    <xf numFmtId="4" fontId="11" fillId="3" borderId="5" xfId="20" applyNumberFormat="1" applyFont="1" applyFill="1" applyBorder="1" applyAlignment="1">
      <alignment wrapText="1"/>
    </xf>
    <xf numFmtId="4" fontId="7" fillId="0" borderId="26" xfId="20" applyNumberFormat="1" applyFont="1" applyFill="1" applyBorder="1" applyAlignment="1">
      <alignment wrapText="1"/>
    </xf>
    <xf numFmtId="49" fontId="7" fillId="0" borderId="26" xfId="0" applyNumberFormat="1" applyFont="1" applyFill="1" applyBorder="1" applyAlignment="1">
      <alignment wrapText="1"/>
    </xf>
    <xf numFmtId="4" fontId="11" fillId="3" borderId="27" xfId="20" applyNumberFormat="1" applyFont="1" applyFill="1" applyBorder="1" applyAlignment="1">
      <alignment wrapText="1"/>
    </xf>
    <xf numFmtId="0" fontId="11" fillId="3" borderId="32" xfId="0" applyFont="1" applyFill="1" applyBorder="1" applyAlignment="1">
      <alignment wrapText="1"/>
    </xf>
    <xf numFmtId="0" fontId="3" fillId="2" borderId="5" xfId="21" applyFont="1" applyFill="1" applyBorder="1" applyAlignment="1">
      <alignment vertical="top"/>
      <protection/>
    </xf>
    <xf numFmtId="4" fontId="11" fillId="3" borderId="33" xfId="0" applyNumberFormat="1" applyFont="1" applyFill="1" applyBorder="1" applyAlignment="1">
      <alignment wrapText="1"/>
    </xf>
    <xf numFmtId="0" fontId="11" fillId="3" borderId="28" xfId="0" applyFont="1" applyFill="1" applyBorder="1" applyAlignment="1">
      <alignment wrapText="1"/>
    </xf>
    <xf numFmtId="4" fontId="7" fillId="0" borderId="0" xfId="0" applyNumberFormat="1" applyFont="1" applyFill="1" applyBorder="1"/>
    <xf numFmtId="0" fontId="11" fillId="0" borderId="0" xfId="0" applyFont="1" applyBorder="1" applyAlignment="1">
      <alignment/>
    </xf>
    <xf numFmtId="4" fontId="11" fillId="2" borderId="4" xfId="0" applyNumberFormat="1" applyFont="1" applyFill="1" applyBorder="1" applyAlignment="1">
      <alignment horizontal="left" vertical="center"/>
    </xf>
    <xf numFmtId="10" fontId="11" fillId="3" borderId="5" xfId="0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left" vertical="center" wrapText="1"/>
    </xf>
    <xf numFmtId="0" fontId="7" fillId="0" borderId="5" xfId="0" applyFont="1" applyBorder="1"/>
    <xf numFmtId="4" fontId="7" fillId="0" borderId="17" xfId="20" applyNumberFormat="1" applyFont="1" applyBorder="1"/>
    <xf numFmtId="49" fontId="7" fillId="0" borderId="5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10" fontId="7" fillId="0" borderId="5" xfId="26" applyNumberFormat="1" applyFont="1" applyFill="1" applyBorder="1" applyAlignment="1">
      <alignment wrapText="1"/>
    </xf>
    <xf numFmtId="2" fontId="11" fillId="2" borderId="3" xfId="20" applyNumberFormat="1" applyFont="1" applyFill="1" applyBorder="1" applyAlignment="1">
      <alignment horizontal="center" vertical="center" wrapText="1"/>
    </xf>
    <xf numFmtId="2" fontId="11" fillId="2" borderId="4" xfId="20" applyNumberFormat="1" applyFont="1" applyFill="1" applyBorder="1" applyAlignment="1">
      <alignment horizontal="center" vertical="center" wrapText="1"/>
    </xf>
    <xf numFmtId="10" fontId="11" fillId="0" borderId="0" xfId="0" applyNumberFormat="1" applyFont="1"/>
    <xf numFmtId="2" fontId="3" fillId="2" borderId="5" xfId="20" applyNumberFormat="1" applyFont="1" applyFill="1" applyBorder="1" applyAlignment="1">
      <alignment horizontal="center" vertical="top" wrapText="1"/>
    </xf>
    <xf numFmtId="10" fontId="7" fillId="0" borderId="0" xfId="0" applyNumberFormat="1" applyFont="1" applyBorder="1"/>
    <xf numFmtId="10" fontId="7" fillId="0" borderId="0" xfId="20" applyNumberFormat="1" applyFont="1" applyBorder="1"/>
    <xf numFmtId="4" fontId="11" fillId="3" borderId="26" xfId="0" applyNumberFormat="1" applyFont="1" applyFill="1" applyBorder="1" applyAlignment="1">
      <alignment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7" fillId="0" borderId="4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3" fillId="0" borderId="31" xfId="20" applyNumberFormat="1" applyFont="1" applyFill="1" applyBorder="1" applyAlignment="1">
      <alignment horizontal="center" vertical="top" wrapText="1"/>
    </xf>
    <xf numFmtId="4" fontId="7" fillId="0" borderId="0" xfId="20" applyNumberFormat="1" applyFont="1" applyFill="1" applyBorder="1"/>
    <xf numFmtId="4" fontId="3" fillId="2" borderId="5" xfId="20" applyNumberFormat="1" applyFont="1" applyFill="1" applyBorder="1" applyAlignment="1">
      <alignment horizontal="center" vertical="top" wrapText="1"/>
    </xf>
    <xf numFmtId="4" fontId="11" fillId="3" borderId="6" xfId="0" applyNumberFormat="1" applyFont="1" applyFill="1" applyBorder="1" applyAlignment="1">
      <alignment horizontal="right"/>
    </xf>
    <xf numFmtId="0" fontId="18" fillId="3" borderId="4" xfId="0" applyFont="1" applyFill="1" applyBorder="1" applyAlignment="1">
      <alignment wrapText="1"/>
    </xf>
    <xf numFmtId="4" fontId="7" fillId="0" borderId="6" xfId="0" applyNumberFormat="1" applyFont="1" applyFill="1" applyBorder="1" applyAlignment="1">
      <alignment horizontal="right"/>
    </xf>
    <xf numFmtId="0" fontId="19" fillId="0" borderId="4" xfId="0" applyFont="1" applyBorder="1" applyAlignment="1">
      <alignment wrapText="1"/>
    </xf>
    <xf numFmtId="0" fontId="19" fillId="0" borderId="6" xfId="0" applyFont="1" applyBorder="1" applyAlignment="1">
      <alignment wrapText="1"/>
    </xf>
    <xf numFmtId="10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0" fontId="3" fillId="2" borderId="5" xfId="21" applyNumberFormat="1" applyFont="1" applyFill="1" applyBorder="1" applyAlignment="1">
      <alignment horizontal="center" vertical="top"/>
      <protection/>
    </xf>
    <xf numFmtId="4" fontId="7" fillId="0" borderId="0" xfId="20" applyNumberFormat="1" applyFont="1" applyBorder="1" applyAlignment="1">
      <alignment/>
    </xf>
    <xf numFmtId="10" fontId="7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/>
    </xf>
    <xf numFmtId="4" fontId="7" fillId="0" borderId="34" xfId="0" applyNumberFormat="1" applyFont="1" applyFill="1" applyBorder="1" applyAlignment="1">
      <alignment horizontal="right"/>
    </xf>
    <xf numFmtId="0" fontId="4" fillId="0" borderId="35" xfId="22" applyFont="1" applyBorder="1" applyAlignment="1">
      <alignment vertical="top" wrapText="1"/>
      <protection/>
    </xf>
    <xf numFmtId="0" fontId="4" fillId="0" borderId="35" xfId="22" applyNumberFormat="1" applyFont="1" applyFill="1" applyBorder="1" applyAlignment="1">
      <alignment horizontal="center" vertical="top"/>
      <protection/>
    </xf>
    <xf numFmtId="4" fontId="7" fillId="0" borderId="1" xfId="0" applyNumberFormat="1" applyFont="1" applyFill="1" applyBorder="1" applyAlignment="1">
      <alignment horizontal="right"/>
    </xf>
    <xf numFmtId="4" fontId="7" fillId="0" borderId="5" xfId="0" applyNumberFormat="1" applyFont="1" applyFill="1" applyBorder="1" applyAlignment="1">
      <alignment horizontal="right"/>
    </xf>
    <xf numFmtId="0" fontId="4" fillId="0" borderId="5" xfId="22" applyFont="1" applyBorder="1" applyAlignment="1">
      <alignment vertical="top" wrapText="1"/>
      <protection/>
    </xf>
    <xf numFmtId="0" fontId="4" fillId="0" borderId="5" xfId="22" applyNumberFormat="1" applyFont="1" applyFill="1" applyBorder="1" applyAlignment="1">
      <alignment horizontal="center" vertical="top"/>
      <protection/>
    </xf>
    <xf numFmtId="0" fontId="3" fillId="0" borderId="5" xfId="22" applyFont="1" applyBorder="1" applyAlignment="1">
      <alignment vertical="top" wrapText="1"/>
      <protection/>
    </xf>
    <xf numFmtId="0" fontId="3" fillId="0" borderId="5" xfId="22" applyNumberFormat="1" applyFont="1" applyFill="1" applyBorder="1" applyAlignment="1">
      <alignment horizontal="center" vertical="top"/>
      <protection/>
    </xf>
    <xf numFmtId="0" fontId="4" fillId="0" borderId="5" xfId="22" applyFont="1" applyFill="1" applyBorder="1" applyAlignment="1">
      <alignment vertical="top" wrapText="1"/>
      <protection/>
    </xf>
    <xf numFmtId="0" fontId="3" fillId="0" borderId="5" xfId="22" applyFont="1" applyFill="1" applyBorder="1" applyAlignment="1">
      <alignment vertical="top" wrapText="1"/>
      <protection/>
    </xf>
    <xf numFmtId="0" fontId="11" fillId="2" borderId="7" xfId="0" applyFont="1" applyFill="1" applyBorder="1" applyAlignment="1">
      <alignment horizontal="center" vertical="center"/>
    </xf>
    <xf numFmtId="4" fontId="3" fillId="2" borderId="5" xfId="21" applyNumberFormat="1" applyFont="1" applyFill="1" applyBorder="1" applyAlignment="1">
      <alignment horizontal="center" vertical="top"/>
      <protection/>
    </xf>
    <xf numFmtId="4" fontId="11" fillId="3" borderId="5" xfId="0" applyNumberFormat="1" applyFont="1" applyFill="1" applyBorder="1" applyAlignment="1">
      <alignment horizontal="right"/>
    </xf>
    <xf numFmtId="0" fontId="18" fillId="3" borderId="5" xfId="0" applyFont="1" applyFill="1" applyBorder="1" applyAlignment="1">
      <alignment vertical="center"/>
    </xf>
    <xf numFmtId="0" fontId="15" fillId="3" borderId="5" xfId="22" applyFont="1" applyFill="1" applyBorder="1" applyAlignment="1" applyProtection="1">
      <alignment horizontal="center" vertical="top"/>
      <protection hidden="1"/>
    </xf>
    <xf numFmtId="4" fontId="19" fillId="0" borderId="5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left" vertical="center" indent="1"/>
    </xf>
    <xf numFmtId="0" fontId="9" fillId="0" borderId="18" xfId="22" applyFont="1" applyBorder="1" applyAlignment="1" applyProtection="1">
      <alignment horizontal="center" vertical="top"/>
      <protection hidden="1"/>
    </xf>
    <xf numFmtId="0" fontId="19" fillId="0" borderId="5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 quotePrefix="1">
      <alignment horizontal="center"/>
    </xf>
    <xf numFmtId="0" fontId="7" fillId="0" borderId="5" xfId="0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vertical="center" wrapText="1"/>
    </xf>
    <xf numFmtId="0" fontId="9" fillId="0" borderId="5" xfId="22" applyFont="1" applyBorder="1" applyAlignment="1" applyProtection="1">
      <alignment horizontal="center" vertical="top"/>
      <protection hidden="1"/>
    </xf>
    <xf numFmtId="0" fontId="7" fillId="0" borderId="5" xfId="0" applyFont="1" applyBorder="1" applyAlignment="1">
      <alignment horizontal="center"/>
    </xf>
    <xf numFmtId="0" fontId="18" fillId="0" borderId="5" xfId="0" applyFont="1" applyFill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7" fillId="0" borderId="24" xfId="0" applyFont="1" applyBorder="1"/>
    <xf numFmtId="0" fontId="11" fillId="0" borderId="24" xfId="0" applyFont="1" applyBorder="1"/>
    <xf numFmtId="0" fontId="3" fillId="2" borderId="25" xfId="21" applyFont="1" applyFill="1" applyBorder="1" applyAlignment="1">
      <alignment horizontal="center" vertical="top"/>
      <protection/>
    </xf>
    <xf numFmtId="0" fontId="3" fillId="2" borderId="37" xfId="21" applyFont="1" applyFill="1" applyBorder="1" applyAlignment="1">
      <alignment horizontal="left" vertical="top"/>
      <protection/>
    </xf>
    <xf numFmtId="0" fontId="3" fillId="2" borderId="38" xfId="21" applyFont="1" applyFill="1" applyBorder="1" applyAlignment="1">
      <alignment horizontal="left" vertical="top"/>
      <protection/>
    </xf>
    <xf numFmtId="4" fontId="11" fillId="3" borderId="5" xfId="0" applyNumberFormat="1" applyFont="1" applyFill="1" applyBorder="1"/>
    <xf numFmtId="0" fontId="18" fillId="3" borderId="17" xfId="0" applyFont="1" applyFill="1" applyBorder="1" applyAlignment="1">
      <alignment vertical="center"/>
    </xf>
    <xf numFmtId="0" fontId="20" fillId="3" borderId="5" xfId="22" applyFont="1" applyFill="1" applyBorder="1" applyAlignment="1" applyProtection="1">
      <alignment horizontal="center" vertical="top"/>
      <protection hidden="1"/>
    </xf>
    <xf numFmtId="4" fontId="7" fillId="0" borderId="5" xfId="0" applyNumberFormat="1" applyFont="1" applyBorder="1"/>
    <xf numFmtId="0" fontId="19" fillId="0" borderId="17" xfId="0" applyFont="1" applyFill="1" applyBorder="1" applyAlignment="1">
      <alignment horizontal="left" vertical="center" indent="1"/>
    </xf>
    <xf numFmtId="0" fontId="19" fillId="0" borderId="24" xfId="0" applyFont="1" applyFill="1" applyBorder="1" applyAlignment="1">
      <alignment horizontal="left" vertical="center" wrapText="1" indent="1"/>
    </xf>
    <xf numFmtId="4" fontId="11" fillId="0" borderId="5" xfId="0" applyNumberFormat="1" applyFont="1" applyBorder="1"/>
    <xf numFmtId="0" fontId="18" fillId="0" borderId="17" xfId="0" applyFont="1" applyFill="1" applyBorder="1" applyAlignment="1">
      <alignment vertical="center"/>
    </xf>
    <xf numFmtId="0" fontId="8" fillId="0" borderId="5" xfId="22" applyFont="1" applyBorder="1" applyAlignment="1" applyProtection="1">
      <alignment horizontal="center" vertical="top"/>
      <protection hidden="1"/>
    </xf>
    <xf numFmtId="4" fontId="7" fillId="0" borderId="24" xfId="0" applyNumberFormat="1" applyFont="1" applyBorder="1"/>
    <xf numFmtId="0" fontId="3" fillId="2" borderId="37" xfId="21" applyFont="1" applyFill="1" applyBorder="1" applyAlignment="1">
      <alignment horizontal="center" vertical="top"/>
      <protection/>
    </xf>
    <xf numFmtId="0" fontId="4" fillId="0" borderId="0" xfId="22" applyFont="1" applyFill="1" applyBorder="1" applyAlignment="1">
      <alignment horizontal="left" indent="1"/>
      <protection/>
    </xf>
    <xf numFmtId="0" fontId="7" fillId="0" borderId="4" xfId="22" applyFont="1" applyFill="1" applyBorder="1" applyAlignment="1">
      <alignment horizontal="left" vertical="center" wrapText="1"/>
      <protection/>
    </xf>
    <xf numFmtId="0" fontId="4" fillId="0" borderId="4" xfId="22" applyFont="1" applyFill="1" applyBorder="1" applyAlignment="1">
      <alignment horizontal="center"/>
      <protection/>
    </xf>
    <xf numFmtId="0" fontId="7" fillId="0" borderId="4" xfId="23" applyFont="1" applyFill="1" applyBorder="1" applyAlignment="1">
      <alignment horizontal="center"/>
      <protection/>
    </xf>
    <xf numFmtId="0" fontId="7" fillId="0" borderId="7" xfId="23" applyFont="1" applyFill="1" applyBorder="1" applyAlignment="1">
      <alignment horizontal="center"/>
      <protection/>
    </xf>
    <xf numFmtId="0" fontId="7" fillId="0" borderId="5" xfId="23" applyFont="1" applyFill="1" applyBorder="1" applyAlignment="1">
      <alignment horizontal="center"/>
      <protection/>
    </xf>
    <xf numFmtId="0" fontId="11" fillId="0" borderId="5" xfId="23" applyFont="1" applyFill="1" applyBorder="1">
      <alignment/>
      <protection/>
    </xf>
    <xf numFmtId="0" fontId="11" fillId="0" borderId="5" xfId="23" applyFont="1" applyFill="1" applyBorder="1" applyAlignment="1">
      <alignment horizontal="center"/>
      <protection/>
    </xf>
    <xf numFmtId="0" fontId="7" fillId="0" borderId="5" xfId="23" applyFont="1" applyFill="1" applyBorder="1" applyAlignment="1" quotePrefix="1">
      <alignment horizontal="center"/>
      <protection/>
    </xf>
    <xf numFmtId="0" fontId="11" fillId="0" borderId="5" xfId="23" applyFont="1" applyFill="1" applyBorder="1" applyAlignment="1" quotePrefix="1">
      <alignment horizontal="center"/>
      <protection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5" fillId="0" borderId="0" xfId="22" applyFont="1" applyFill="1" applyBorder="1" applyAlignment="1">
      <alignment horizontal="left"/>
      <protection/>
    </xf>
    <xf numFmtId="0" fontId="4" fillId="0" borderId="4" xfId="22" applyFont="1" applyFill="1" applyBorder="1">
      <alignment/>
      <protection/>
    </xf>
    <xf numFmtId="0" fontId="7" fillId="0" borderId="4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3" fillId="0" borderId="4" xfId="22" applyFont="1" applyFill="1" applyBorder="1" applyAlignment="1">
      <alignment horizontal="center"/>
      <protection/>
    </xf>
    <xf numFmtId="0" fontId="4" fillId="0" borderId="4" xfId="22" applyFont="1" applyFill="1" applyBorder="1" applyAlignment="1">
      <alignment wrapText="1"/>
      <protection/>
    </xf>
    <xf numFmtId="0" fontId="4" fillId="0" borderId="4" xfId="22" applyFont="1" applyFill="1" applyBorder="1" applyAlignment="1">
      <alignment horizontal="left" wrapText="1"/>
      <protection/>
    </xf>
    <xf numFmtId="0" fontId="3" fillId="0" borderId="4" xfId="22" applyFont="1" applyFill="1" applyBorder="1" applyAlignment="1">
      <alignment wrapText="1"/>
      <protection/>
    </xf>
    <xf numFmtId="0" fontId="3" fillId="0" borderId="4" xfId="22" applyFont="1" applyFill="1" applyBorder="1" applyAlignment="1">
      <alignment horizontal="left" wrapText="1"/>
      <protection/>
    </xf>
    <xf numFmtId="0" fontId="5" fillId="0" borderId="0" xfId="22" applyFont="1" applyFill="1" applyBorder="1" applyAlignment="1">
      <alignment horizontal="left" wrapText="1"/>
      <protection/>
    </xf>
    <xf numFmtId="0" fontId="5" fillId="0" borderId="0" xfId="22" applyFont="1" applyFill="1" applyBorder="1">
      <alignment/>
      <protection/>
    </xf>
    <xf numFmtId="0" fontId="22" fillId="0" borderId="0" xfId="0" applyFont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0" xfId="22" applyFont="1" applyBorder="1" applyAlignment="1" applyProtection="1">
      <alignment horizontal="center" vertical="top" wrapText="1"/>
      <protection locked="0"/>
    </xf>
    <xf numFmtId="164" fontId="3" fillId="0" borderId="0" xfId="20" applyNumberFormat="1" applyFont="1" applyBorder="1" applyAlignment="1" applyProtection="1">
      <alignment horizontal="center" vertical="top" wrapText="1"/>
      <protection locked="0"/>
    </xf>
    <xf numFmtId="0" fontId="4" fillId="0" borderId="0" xfId="22" applyFont="1" applyBorder="1" applyAlignment="1" applyProtection="1">
      <alignment vertical="top"/>
      <protection locked="0"/>
    </xf>
    <xf numFmtId="49" fontId="11" fillId="0" borderId="28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 quotePrefix="1">
      <alignment horizontal="lef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7" fillId="6" borderId="4" xfId="0" applyFont="1" applyFill="1" applyBorder="1" applyAlignment="1" quotePrefix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4" fontId="7" fillId="6" borderId="4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center" wrapText="1"/>
    </xf>
    <xf numFmtId="9" fontId="7" fillId="0" borderId="5" xfId="27" applyFont="1" applyBorder="1" applyAlignment="1">
      <alignment horizontal="center" wrapText="1"/>
    </xf>
    <xf numFmtId="9" fontId="7" fillId="0" borderId="5" xfId="27" applyFont="1" applyFill="1" applyBorder="1" applyAlignment="1">
      <alignment horizontal="center" vertical="center" wrapText="1"/>
    </xf>
    <xf numFmtId="4" fontId="7" fillId="0" borderId="5" xfId="20" applyNumberFormat="1" applyFont="1" applyFill="1" applyBorder="1" applyAlignment="1">
      <alignment vertical="center" wrapText="1"/>
    </xf>
    <xf numFmtId="49" fontId="7" fillId="0" borderId="26" xfId="0" applyNumberFormat="1" applyFont="1" applyFill="1" applyBorder="1" applyAlignment="1">
      <alignment vertical="center" wrapText="1"/>
    </xf>
    <xf numFmtId="49" fontId="7" fillId="0" borderId="32" xfId="0" applyNumberFormat="1" applyFont="1" applyFill="1" applyBorder="1" applyAlignment="1">
      <alignment vertical="center" wrapText="1"/>
    </xf>
    <xf numFmtId="4" fontId="7" fillId="0" borderId="26" xfId="20" applyNumberFormat="1" applyFont="1" applyFill="1" applyBorder="1" applyAlignment="1">
      <alignment vertical="center" wrapText="1"/>
    </xf>
    <xf numFmtId="4" fontId="7" fillId="0" borderId="5" xfId="2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vertical="center" wrapText="1"/>
    </xf>
    <xf numFmtId="4" fontId="7" fillId="0" borderId="28" xfId="0" applyNumberFormat="1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vertical="center" wrapText="1"/>
    </xf>
    <xf numFmtId="10" fontId="7" fillId="0" borderId="28" xfId="27" applyNumberFormat="1" applyFont="1" applyFill="1" applyBorder="1" applyAlignment="1">
      <alignment horizontal="center" wrapText="1"/>
    </xf>
    <xf numFmtId="10" fontId="11" fillId="3" borderId="4" xfId="27" applyNumberFormat="1" applyFont="1" applyFill="1" applyBorder="1" applyAlignment="1">
      <alignment horizontal="center" wrapText="1"/>
    </xf>
    <xf numFmtId="4" fontId="7" fillId="0" borderId="4" xfId="0" applyNumberFormat="1" applyFont="1" applyFill="1" applyBorder="1" applyAlignment="1">
      <alignment vertical="center" wrapText="1"/>
    </xf>
    <xf numFmtId="10" fontId="7" fillId="0" borderId="28" xfId="27" applyNumberFormat="1" applyFont="1" applyFill="1" applyBorder="1" applyAlignment="1">
      <alignment horizontal="center" vertical="center" wrapText="1"/>
    </xf>
    <xf numFmtId="10" fontId="7" fillId="0" borderId="4" xfId="27" applyNumberFormat="1" applyFont="1" applyFill="1" applyBorder="1" applyAlignment="1">
      <alignment horizontal="center"/>
    </xf>
    <xf numFmtId="10" fontId="11" fillId="3" borderId="6" xfId="27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165" fontId="4" fillId="0" borderId="4" xfId="22" applyNumberFormat="1" applyFont="1" applyFill="1" applyBorder="1" applyAlignment="1">
      <alignment horizontal="right"/>
      <protection/>
    </xf>
    <xf numFmtId="43" fontId="4" fillId="0" borderId="4" xfId="22" applyNumberFormat="1" applyFont="1" applyFill="1" applyBorder="1">
      <alignment/>
      <protection/>
    </xf>
    <xf numFmtId="43" fontId="11" fillId="0" borderId="6" xfId="22" applyNumberFormat="1" applyFont="1" applyFill="1" applyBorder="1" applyAlignment="1">
      <alignment horizontal="center" vertical="center" wrapText="1"/>
      <protection/>
    </xf>
    <xf numFmtId="43" fontId="7" fillId="0" borderId="4" xfId="28" applyFont="1" applyFill="1" applyBorder="1" applyAlignment="1">
      <alignment horizontal="center" vertical="center" wrapText="1"/>
    </xf>
    <xf numFmtId="43" fontId="7" fillId="0" borderId="3" xfId="28" applyFont="1" applyFill="1" applyBorder="1" applyAlignment="1">
      <alignment horizontal="center" vertical="center" wrapText="1"/>
    </xf>
    <xf numFmtId="43" fontId="7" fillId="0" borderId="4" xfId="28" applyFont="1" applyFill="1" applyBorder="1" applyAlignment="1">
      <alignment horizontal="right" wrapText="1"/>
    </xf>
    <xf numFmtId="43" fontId="11" fillId="0" borderId="4" xfId="22" applyNumberFormat="1" applyFont="1" applyFill="1" applyBorder="1" applyAlignment="1">
      <alignment horizontal="center" vertical="center" wrapText="1"/>
      <protection/>
    </xf>
    <xf numFmtId="43" fontId="7" fillId="0" borderId="4" xfId="22" applyNumberFormat="1" applyFont="1" applyFill="1" applyBorder="1" applyAlignment="1">
      <alignment horizontal="center" vertical="center" wrapText="1"/>
      <protection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43" fontId="23" fillId="0" borderId="5" xfId="20" applyFont="1" applyBorder="1" applyAlignment="1" applyProtection="1">
      <alignment vertical="center" wrapText="1"/>
      <protection locked="0"/>
    </xf>
    <xf numFmtId="43" fontId="24" fillId="0" borderId="5" xfId="20" applyNumberFormat="1" applyFont="1" applyFill="1" applyBorder="1" applyAlignment="1" applyProtection="1">
      <alignment vertical="center" wrapText="1"/>
      <protection locked="0"/>
    </xf>
    <xf numFmtId="43" fontId="24" fillId="0" borderId="5" xfId="20" applyNumberFormat="1" applyFont="1" applyBorder="1" applyAlignment="1" applyProtection="1">
      <alignment vertical="center" wrapText="1"/>
      <protection locked="0"/>
    </xf>
    <xf numFmtId="166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43" fontId="23" fillId="0" borderId="7" xfId="20" applyFont="1" applyBorder="1" applyAlignment="1" applyProtection="1">
      <alignment vertical="center" wrapText="1"/>
      <protection locked="0"/>
    </xf>
    <xf numFmtId="8" fontId="24" fillId="0" borderId="5" xfId="20" applyNumberFormat="1" applyFont="1" applyFill="1" applyBorder="1" applyAlignment="1" applyProtection="1">
      <alignment vertical="center" wrapText="1"/>
      <protection locked="0"/>
    </xf>
    <xf numFmtId="44" fontId="24" fillId="0" borderId="5" xfId="29" applyFont="1" applyFill="1" applyBorder="1" applyAlignment="1" applyProtection="1">
      <alignment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/>
      <protection locked="0"/>
    </xf>
    <xf numFmtId="49" fontId="23" fillId="0" borderId="5" xfId="0" applyNumberFormat="1" applyFont="1" applyFill="1" applyBorder="1" applyAlignment="1" applyProtection="1">
      <alignment horizontal="center" vertical="center"/>
      <protection locked="0"/>
    </xf>
    <xf numFmtId="15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44" fontId="24" fillId="0" borderId="5" xfId="20" applyNumberFormat="1" applyFont="1" applyFill="1" applyBorder="1" applyAlignment="1" applyProtection="1">
      <alignment vertical="center" wrapText="1"/>
      <protection locked="0"/>
    </xf>
    <xf numFmtId="43" fontId="7" fillId="0" borderId="0" xfId="0" applyNumberFormat="1" applyFont="1"/>
    <xf numFmtId="49" fontId="7" fillId="7" borderId="5" xfId="0" applyNumberFormat="1" applyFont="1" applyFill="1" applyBorder="1"/>
    <xf numFmtId="4" fontId="7" fillId="7" borderId="17" xfId="20" applyNumberFormat="1" applyFont="1" applyFill="1" applyBorder="1"/>
    <xf numFmtId="0" fontId="7" fillId="7" borderId="5" xfId="0" applyFont="1" applyFill="1" applyBorder="1" applyAlignment="1">
      <alignment wrapText="1"/>
    </xf>
    <xf numFmtId="4" fontId="7" fillId="7" borderId="5" xfId="0" applyNumberFormat="1" applyFont="1" applyFill="1" applyBorder="1" applyAlignment="1">
      <alignment wrapText="1"/>
    </xf>
    <xf numFmtId="4" fontId="7" fillId="7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9" fillId="4" borderId="39" xfId="0" applyFont="1" applyFill="1" applyBorder="1" applyAlignment="1" applyProtection="1">
      <alignment horizontal="center" vertical="center"/>
      <protection locked="0"/>
    </xf>
    <xf numFmtId="0" fontId="9" fillId="4" borderId="40" xfId="0" applyFont="1" applyFill="1" applyBorder="1" applyAlignment="1" applyProtection="1">
      <alignment horizontal="center" vertical="center"/>
      <protection locked="0"/>
    </xf>
    <xf numFmtId="0" fontId="9" fillId="4" borderId="41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0" borderId="0" xfId="20" applyNumberFormat="1" applyFont="1" applyBorder="1" applyAlignment="1" applyProtection="1">
      <alignment horizontal="center" vertical="top" wrapText="1"/>
      <protection locked="0"/>
    </xf>
    <xf numFmtId="0" fontId="4" fillId="0" borderId="0" xfId="22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164" fontId="3" fillId="0" borderId="16" xfId="20" applyNumberFormat="1" applyFont="1" applyBorder="1" applyAlignment="1" applyProtection="1">
      <alignment horizontal="center" vertical="top" wrapText="1"/>
      <protection locked="0"/>
    </xf>
    <xf numFmtId="0" fontId="3" fillId="3" borderId="18" xfId="22" applyFont="1" applyFill="1" applyBorder="1" applyAlignment="1">
      <alignment horizontal="center" vertical="center" wrapText="1"/>
      <protection/>
    </xf>
    <xf numFmtId="0" fontId="3" fillId="3" borderId="0" xfId="22" applyFont="1" applyFill="1" applyBorder="1" applyAlignment="1">
      <alignment horizontal="center" vertical="center" wrapText="1"/>
      <protection/>
    </xf>
    <xf numFmtId="0" fontId="2" fillId="0" borderId="11" xfId="22" applyFont="1" applyBorder="1" applyAlignment="1">
      <alignment horizontal="left" vertical="top" wrapText="1" indent="1"/>
      <protection/>
    </xf>
    <xf numFmtId="0" fontId="2" fillId="0" borderId="0" xfId="22" applyFont="1" applyBorder="1" applyAlignment="1">
      <alignment horizontal="left" vertical="top" wrapText="1" indent="1"/>
      <protection/>
    </xf>
    <xf numFmtId="0" fontId="2" fillId="0" borderId="22" xfId="22" applyFont="1" applyFill="1" applyBorder="1" applyAlignment="1">
      <alignment horizontal="left" vertical="top" wrapText="1" indent="1"/>
      <protection/>
    </xf>
    <xf numFmtId="0" fontId="7" fillId="0" borderId="19" xfId="22" applyFont="1" applyFill="1" applyBorder="1" applyAlignment="1">
      <alignment horizontal="left" vertical="top" wrapText="1" indent="1"/>
      <protection/>
    </xf>
    <xf numFmtId="0" fontId="7" fillId="0" borderId="20" xfId="22" applyFont="1" applyFill="1" applyBorder="1" applyAlignment="1">
      <alignment horizontal="left" vertical="top" wrapText="1" indent="1"/>
      <protection/>
    </xf>
    <xf numFmtId="0" fontId="2" fillId="0" borderId="11" xfId="22" applyFont="1" applyFill="1" applyBorder="1" applyAlignment="1">
      <alignment horizontal="left" vertical="top" wrapText="1" indent="1"/>
      <protection/>
    </xf>
    <xf numFmtId="0" fontId="7" fillId="0" borderId="0" xfId="22" applyFont="1" applyFill="1" applyBorder="1" applyAlignment="1">
      <alignment horizontal="left" vertical="top" wrapText="1" indent="1"/>
      <protection/>
    </xf>
    <xf numFmtId="0" fontId="7" fillId="0" borderId="15" xfId="22" applyFont="1" applyFill="1" applyBorder="1" applyAlignment="1">
      <alignment horizontal="left" vertical="top" wrapText="1" indent="1"/>
      <protection/>
    </xf>
    <xf numFmtId="0" fontId="7" fillId="0" borderId="0" xfId="0" applyFont="1" applyAlignment="1">
      <alignment horizontal="justify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7" fillId="0" borderId="0" xfId="22" applyFont="1" applyBorder="1" applyAlignment="1">
      <alignment horizontal="left" vertical="top" wrapText="1" indent="1"/>
      <protection/>
    </xf>
    <xf numFmtId="0" fontId="7" fillId="0" borderId="15" xfId="22" applyFont="1" applyBorder="1" applyAlignment="1">
      <alignment horizontal="left" vertical="top" wrapText="1" indent="1"/>
      <protection/>
    </xf>
    <xf numFmtId="0" fontId="7" fillId="0" borderId="0" xfId="0" applyFont="1" applyAlignment="1">
      <alignment horizontal="justify" vertical="center"/>
    </xf>
    <xf numFmtId="0" fontId="3" fillId="0" borderId="0" xfId="0" applyFont="1" applyAlignment="1" applyProtection="1">
      <alignment horizontal="center"/>
      <protection locked="0"/>
    </xf>
    <xf numFmtId="0" fontId="3" fillId="2" borderId="5" xfId="21" applyFont="1" applyFill="1" applyBorder="1" applyAlignment="1">
      <alignment horizontal="center" vertical="top" wrapText="1"/>
      <protection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0" borderId="0" xfId="22" applyFont="1" applyFill="1" applyBorder="1" applyAlignment="1">
      <alignment horizontal="left" vertical="top" wrapText="1" indent="1"/>
      <protection/>
    </xf>
    <xf numFmtId="0" fontId="2" fillId="0" borderId="15" xfId="22" applyFont="1" applyFill="1" applyBorder="1" applyAlignment="1">
      <alignment horizontal="left" vertical="top" wrapText="1" indent="1"/>
      <protection/>
    </xf>
    <xf numFmtId="0" fontId="3" fillId="2" borderId="17" xfId="21" applyFont="1" applyFill="1" applyBorder="1" applyAlignment="1">
      <alignment horizontal="left" vertical="top"/>
      <protection/>
    </xf>
    <xf numFmtId="0" fontId="3" fillId="2" borderId="25" xfId="21" applyFont="1" applyFill="1" applyBorder="1" applyAlignment="1">
      <alignment horizontal="left" vertical="top"/>
      <protection/>
    </xf>
    <xf numFmtId="0" fontId="2" fillId="0" borderId="12" xfId="22" applyFont="1" applyBorder="1" applyAlignment="1">
      <alignment horizontal="left" vertical="top" wrapText="1" indent="1"/>
      <protection/>
    </xf>
    <xf numFmtId="0" fontId="7" fillId="0" borderId="21" xfId="22" applyFont="1" applyBorder="1" applyAlignment="1">
      <alignment horizontal="left" vertical="top" wrapText="1" indent="1"/>
      <protection/>
    </xf>
    <xf numFmtId="0" fontId="7" fillId="0" borderId="13" xfId="22" applyFont="1" applyBorder="1" applyAlignment="1">
      <alignment horizontal="left" vertical="top" wrapText="1" indent="1"/>
      <protection/>
    </xf>
    <xf numFmtId="0" fontId="3" fillId="8" borderId="11" xfId="22" applyFont="1" applyFill="1" applyBorder="1" applyAlignment="1">
      <alignment horizontal="left" vertical="center" wrapText="1"/>
      <protection/>
    </xf>
    <xf numFmtId="0" fontId="3" fillId="8" borderId="0" xfId="22" applyFont="1" applyFill="1" applyBorder="1" applyAlignment="1">
      <alignment horizontal="left" vertical="center" wrapText="1"/>
      <protection/>
    </xf>
    <xf numFmtId="0" fontId="3" fillId="0" borderId="31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 vertical="top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Porcentaje" xfId="27"/>
    <cellStyle name="Millares" xfId="28"/>
    <cellStyle name="Moneda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customXml" Target="../customXml/item1.xml" /><Relationship Id="rId56" Type="http://schemas.openxmlformats.org/officeDocument/2006/relationships/customXml" Target="../customXml/item2.xml" /><Relationship Id="rId57" Type="http://schemas.openxmlformats.org/officeDocument/2006/relationships/customXml" Target="../customXml/item3.xml" /><Relationship Id="rId5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19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7\2.%20Cuenta%20P&#250;blica%202%20trimestre\3.%20Formatos\ASEG\Inf%20financiera\0319_NOTDYM_1702_MLEO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ESF-01"/>
      <sheetName val="ESF-01 (I)"/>
      <sheetName val="ESF-02 "/>
      <sheetName val="ESF-02 (I)"/>
      <sheetName val="ESF-03"/>
      <sheetName val="ESF-03 (I)"/>
      <sheetName val="ESF-04"/>
      <sheetName val="ESF-05"/>
      <sheetName val="ESF-05 (I)"/>
      <sheetName val="ESF-06 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 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  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</sheetNames>
    <sheetDataSet>
      <sheetData sheetId="0"/>
      <sheetData sheetId="1"/>
      <sheetData sheetId="2"/>
      <sheetData sheetId="3">
        <row r="8">
          <cell r="A8" t="str">
            <v>11220-0000-0001-0000-0000</v>
          </cell>
          <cell r="B8" t="str">
            <v>CHEQUES DEVUELTOS</v>
          </cell>
          <cell r="C8">
            <v>86255.84</v>
          </cell>
          <cell r="D8">
            <v>79356.55</v>
          </cell>
          <cell r="E8">
            <v>79356.55</v>
          </cell>
          <cell r="F8">
            <v>78907.25</v>
          </cell>
          <cell r="G8">
            <v>76211.67</v>
          </cell>
          <cell r="H8">
            <v>86255.84</v>
          </cell>
        </row>
        <row r="9">
          <cell r="A9" t="str">
            <v>11220-0000-0002-0000-0000</v>
          </cell>
          <cell r="B9" t="str">
            <v>ANTICIPO DE SUELDOS</v>
          </cell>
          <cell r="C9">
            <v>2377979.19</v>
          </cell>
          <cell r="D9">
            <v>2092959.74</v>
          </cell>
          <cell r="E9">
            <v>79356.55</v>
          </cell>
          <cell r="F9">
            <v>4527406.57</v>
          </cell>
          <cell r="G9">
            <v>0</v>
          </cell>
          <cell r="H9">
            <v>0</v>
          </cell>
        </row>
        <row r="10">
          <cell r="A10" t="str">
            <v>11220-0000-0003-0000-0000</v>
          </cell>
          <cell r="B10" t="str">
            <v>PRESTAMOS UNIDADES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11220-0000-0009-0000-0000</v>
          </cell>
          <cell r="B11" t="str">
            <v>ANTICIPO AGUINALDOS</v>
          </cell>
          <cell r="C11">
            <v>79180.25</v>
          </cell>
          <cell r="D11">
            <v>79180.25</v>
          </cell>
          <cell r="E11">
            <v>79356.55</v>
          </cell>
          <cell r="F11">
            <v>18823.36</v>
          </cell>
          <cell r="G11">
            <v>18823.36</v>
          </cell>
          <cell r="H11">
            <v>0</v>
          </cell>
        </row>
        <row r="12">
          <cell r="A12" t="str">
            <v>11226-0000-0000-0000-0000</v>
          </cell>
          <cell r="B12" t="str">
            <v>CUENTAS POR COBRAR A ENTIDADES FEDERATIV</v>
          </cell>
          <cell r="C12">
            <v>2316575.57</v>
          </cell>
          <cell r="D12">
            <v>0</v>
          </cell>
          <cell r="E12">
            <v>2030000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11229-0000-0000-0000-0000</v>
          </cell>
          <cell r="B13" t="str">
            <v>OTRAS CUENTAS POR COBRAR</v>
          </cell>
          <cell r="C13">
            <v>1183478.81</v>
          </cell>
          <cell r="D13">
            <v>87930.25</v>
          </cell>
          <cell r="E13">
            <v>79356.55</v>
          </cell>
          <cell r="F13">
            <v>0</v>
          </cell>
          <cell r="G13">
            <v>0</v>
          </cell>
          <cell r="H13">
            <v>0</v>
          </cell>
        </row>
        <row r="20">
          <cell r="A20" t="str">
            <v>11240-0000-0004-0002-0000</v>
          </cell>
          <cell r="B20" t="str">
            <v>ARRENDAMIENTO DE BIENES MUNICIPALES</v>
          </cell>
          <cell r="C20">
            <v>1247973.8</v>
          </cell>
          <cell r="D20">
            <v>1625928.1</v>
          </cell>
          <cell r="E20">
            <v>333564.2</v>
          </cell>
          <cell r="F20">
            <v>75459.4</v>
          </cell>
          <cell r="G20">
            <v>43500</v>
          </cell>
          <cell r="H20">
            <v>0</v>
          </cell>
        </row>
        <row r="21">
          <cell r="A21" t="str">
            <v>11240-0000-0005-0001-0000</v>
          </cell>
          <cell r="B21" t="str">
            <v>MULTAS TRÁNSITO</v>
          </cell>
          <cell r="C21">
            <v>6397.24</v>
          </cell>
          <cell r="D21">
            <v>479.78</v>
          </cell>
          <cell r="E21">
            <v>1234.3</v>
          </cell>
          <cell r="F21">
            <v>1314.62</v>
          </cell>
          <cell r="G21">
            <v>204.6</v>
          </cell>
          <cell r="H21">
            <v>0</v>
          </cell>
        </row>
        <row r="22">
          <cell r="A22" t="str">
            <v>11240-0000-0005-0002-0000</v>
          </cell>
          <cell r="B22" t="str">
            <v>MULTAS TRÁNSITO (PAE)</v>
          </cell>
          <cell r="C22">
            <v>1214.67</v>
          </cell>
          <cell r="D22">
            <v>3981.45</v>
          </cell>
          <cell r="E22">
            <v>748.06</v>
          </cell>
          <cell r="F22">
            <v>405.05</v>
          </cell>
          <cell r="G22">
            <v>-403.72</v>
          </cell>
          <cell r="H22">
            <v>0</v>
          </cell>
        </row>
        <row r="23">
          <cell r="A23" t="str">
            <v>11240-0000-0005-0003-0000</v>
          </cell>
          <cell r="B23" t="str">
            <v>MULTAS DE TRANSPORTE PUBLICO</v>
          </cell>
          <cell r="C23">
            <v>0</v>
          </cell>
          <cell r="D23">
            <v>0</v>
          </cell>
          <cell r="E23">
            <v>0</v>
          </cell>
          <cell r="F23">
            <v>2514.96</v>
          </cell>
          <cell r="G23">
            <v>0</v>
          </cell>
          <cell r="H23">
            <v>0</v>
          </cell>
        </row>
        <row r="24">
          <cell r="A24" t="str">
            <v>11240-0000-0005-0004-0000</v>
          </cell>
          <cell r="B24" t="str">
            <v>MULTAS DE TRANSPORTE (PAE)</v>
          </cell>
          <cell r="C24">
            <v>4951.56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11240-0000-0005-0009-0000</v>
          </cell>
          <cell r="B25" t="str">
            <v>MULTAS FISCALIZACIÓN</v>
          </cell>
          <cell r="C25">
            <v>7484.4</v>
          </cell>
          <cell r="D25">
            <v>3471.18</v>
          </cell>
          <cell r="E25">
            <v>11459.55</v>
          </cell>
          <cell r="F25">
            <v>8817.53</v>
          </cell>
          <cell r="G25">
            <v>26245.36</v>
          </cell>
          <cell r="H25">
            <v>0</v>
          </cell>
        </row>
        <row r="26">
          <cell r="A26" t="str">
            <v>11240-0000-0005-0010-0000</v>
          </cell>
          <cell r="B26" t="str">
            <v>MULTAS FISCALIZACIÓN (PAE)</v>
          </cell>
          <cell r="C26">
            <v>30354.41</v>
          </cell>
          <cell r="D26">
            <v>7234.5</v>
          </cell>
          <cell r="E26">
            <v>5073.65</v>
          </cell>
          <cell r="F26">
            <v>16586.92</v>
          </cell>
          <cell r="G26">
            <v>20017.5</v>
          </cell>
          <cell r="H26">
            <v>0</v>
          </cell>
        </row>
        <row r="27">
          <cell r="A27" t="str">
            <v>11240-0000-0005-0015-0000</v>
          </cell>
          <cell r="B27" t="str">
            <v>MULTAS ECOLOGÍA</v>
          </cell>
          <cell r="C27">
            <v>6945.1</v>
          </cell>
          <cell r="D27">
            <v>3936.31</v>
          </cell>
          <cell r="E27">
            <v>0</v>
          </cell>
          <cell r="F27">
            <v>1594.26</v>
          </cell>
          <cell r="G27">
            <v>3662.34</v>
          </cell>
          <cell r="H27">
            <v>0</v>
          </cell>
        </row>
        <row r="28">
          <cell r="A28" t="str">
            <v>11240-0000-0005-0016-0000</v>
          </cell>
          <cell r="B28" t="str">
            <v>MULTAS ECOLOGÍA (PAE)</v>
          </cell>
          <cell r="C28">
            <v>42767.07</v>
          </cell>
          <cell r="D28">
            <v>8662.56</v>
          </cell>
          <cell r="E28">
            <v>11639</v>
          </cell>
          <cell r="F28">
            <v>15194.76</v>
          </cell>
          <cell r="G28">
            <v>-1216.65</v>
          </cell>
          <cell r="H28">
            <v>0</v>
          </cell>
        </row>
        <row r="29">
          <cell r="A29" t="str">
            <v>11240-0000-0005-0020-0000</v>
          </cell>
          <cell r="B29" t="str">
            <v>MULTAS VERIFICACIÓN NORMATIVA</v>
          </cell>
          <cell r="C29">
            <v>55046.01</v>
          </cell>
          <cell r="D29">
            <v>33577.17</v>
          </cell>
          <cell r="E29">
            <v>12493.42</v>
          </cell>
          <cell r="F29">
            <v>984.67</v>
          </cell>
          <cell r="G29">
            <v>19763.43</v>
          </cell>
          <cell r="H29">
            <v>0</v>
          </cell>
        </row>
        <row r="30">
          <cell r="A30" t="str">
            <v>11240-0000-0005-0021-0000</v>
          </cell>
          <cell r="B30" t="str">
            <v>MULTAS VERIFICACIÓN NORMATIVA (PAE)</v>
          </cell>
          <cell r="C30">
            <v>31972.82</v>
          </cell>
          <cell r="D30">
            <v>59405.15</v>
          </cell>
          <cell r="E30">
            <v>1062.82</v>
          </cell>
          <cell r="F30">
            <v>9524.22</v>
          </cell>
          <cell r="G30">
            <v>0</v>
          </cell>
          <cell r="H30">
            <v>0</v>
          </cell>
        </row>
        <row r="31">
          <cell r="A31" t="str">
            <v>11240-0000-0005-0030-0000</v>
          </cell>
          <cell r="B31" t="str">
            <v>MULTAS POR INCUMPLIMIENTO DE CONTRATOS</v>
          </cell>
          <cell r="C31">
            <v>147700</v>
          </cell>
          <cell r="D31">
            <v>147700</v>
          </cell>
          <cell r="E31">
            <v>147700</v>
          </cell>
          <cell r="F31">
            <v>147700</v>
          </cell>
          <cell r="G31">
            <v>147700</v>
          </cell>
          <cell r="H3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H53"/>
  <sheetViews>
    <sheetView tabSelected="1" view="pageBreakPreview" zoomScaleSheetLayoutView="100" workbookViewId="0" topLeftCell="A1">
      <pane ySplit="2" topLeftCell="A3" activePane="bottomLeft" state="frozen"/>
      <selection pane="topLeft" activeCell="A14" sqref="A14:B14"/>
      <selection pane="bottomLeft" activeCell="B11" sqref="B11:G11"/>
    </sheetView>
  </sheetViews>
  <sheetFormatPr defaultColWidth="12.8515625" defaultRowHeight="15"/>
  <cols>
    <col min="1" max="7" width="14.57421875" style="2" customWidth="1"/>
    <col min="8" max="8" width="1.28515625" style="2" bestFit="1" customWidth="1"/>
    <col min="9" max="9" width="16.57421875" style="2" customWidth="1"/>
    <col min="10" max="10" width="14.57421875" style="2" customWidth="1"/>
    <col min="11" max="16384" width="12.8515625" style="2" customWidth="1"/>
  </cols>
  <sheetData>
    <row r="1" spans="1:8" ht="45.6" customHeight="1">
      <c r="A1" s="491" t="s">
        <v>132</v>
      </c>
      <c r="B1" s="492"/>
      <c r="C1" s="492"/>
      <c r="D1" s="492"/>
      <c r="E1" s="492"/>
      <c r="F1" s="492"/>
      <c r="G1" s="493"/>
      <c r="H1" s="1"/>
    </row>
    <row r="2" spans="1:7" ht="15" customHeight="1">
      <c r="A2" s="171" t="s">
        <v>130</v>
      </c>
      <c r="B2" s="494" t="s">
        <v>131</v>
      </c>
      <c r="C2" s="495"/>
      <c r="D2" s="495"/>
      <c r="E2" s="495"/>
      <c r="F2" s="495"/>
      <c r="G2" s="496"/>
    </row>
    <row r="3" spans="1:7" ht="15">
      <c r="A3" s="66"/>
      <c r="B3" s="426"/>
      <c r="C3" s="426"/>
      <c r="D3" s="426"/>
      <c r="E3" s="426"/>
      <c r="F3" s="426"/>
      <c r="G3" s="70"/>
    </row>
    <row r="4" spans="1:7" ht="15" customHeight="1">
      <c r="A4" s="67"/>
      <c r="B4" s="497" t="s">
        <v>136</v>
      </c>
      <c r="C4" s="497"/>
      <c r="D4" s="497"/>
      <c r="E4" s="497"/>
      <c r="F4" s="497"/>
      <c r="G4" s="498"/>
    </row>
    <row r="5" spans="1:7" ht="15">
      <c r="A5" s="67"/>
      <c r="B5" s="427"/>
      <c r="C5" s="427"/>
      <c r="D5" s="427"/>
      <c r="E5" s="427"/>
      <c r="F5" s="427"/>
      <c r="G5" s="71"/>
    </row>
    <row r="6" spans="1:7" ht="15" customHeight="1">
      <c r="A6" s="67"/>
      <c r="B6" s="497" t="s">
        <v>0</v>
      </c>
      <c r="C6" s="497"/>
      <c r="D6" s="497"/>
      <c r="E6" s="497"/>
      <c r="F6" s="497"/>
      <c r="G6" s="498"/>
    </row>
    <row r="7" spans="1:7" ht="15" customHeight="1">
      <c r="A7" s="67" t="s">
        <v>1</v>
      </c>
      <c r="B7" s="489" t="s">
        <v>2</v>
      </c>
      <c r="C7" s="489"/>
      <c r="D7" s="489"/>
      <c r="E7" s="489"/>
      <c r="F7" s="489"/>
      <c r="G7" s="490"/>
    </row>
    <row r="8" spans="1:7" ht="15" customHeight="1">
      <c r="A8" s="67" t="s">
        <v>3</v>
      </c>
      <c r="B8" s="489" t="s">
        <v>4</v>
      </c>
      <c r="C8" s="489"/>
      <c r="D8" s="489"/>
      <c r="E8" s="489"/>
      <c r="F8" s="489"/>
      <c r="G8" s="490"/>
    </row>
    <row r="9" spans="1:7" ht="15" customHeight="1">
      <c r="A9" s="67" t="s">
        <v>5</v>
      </c>
      <c r="B9" s="489" t="s">
        <v>6</v>
      </c>
      <c r="C9" s="489"/>
      <c r="D9" s="489"/>
      <c r="E9" s="489"/>
      <c r="F9" s="489"/>
      <c r="G9" s="490"/>
    </row>
    <row r="10" spans="1:7" ht="15" customHeight="1">
      <c r="A10" s="67" t="s">
        <v>7</v>
      </c>
      <c r="B10" s="489" t="s">
        <v>8</v>
      </c>
      <c r="C10" s="489"/>
      <c r="D10" s="489"/>
      <c r="E10" s="489"/>
      <c r="F10" s="489"/>
      <c r="G10" s="490"/>
    </row>
    <row r="11" spans="1:7" ht="15" customHeight="1">
      <c r="A11" s="67" t="s">
        <v>9</v>
      </c>
      <c r="B11" s="489" t="s">
        <v>10</v>
      </c>
      <c r="C11" s="489"/>
      <c r="D11" s="489"/>
      <c r="E11" s="489"/>
      <c r="F11" s="489"/>
      <c r="G11" s="490"/>
    </row>
    <row r="12" spans="1:7" ht="15" customHeight="1">
      <c r="A12" s="67" t="s">
        <v>11</v>
      </c>
      <c r="B12" s="489" t="s">
        <v>12</v>
      </c>
      <c r="C12" s="489"/>
      <c r="D12" s="489"/>
      <c r="E12" s="489"/>
      <c r="F12" s="489"/>
      <c r="G12" s="490"/>
    </row>
    <row r="13" spans="1:7" ht="15" customHeight="1">
      <c r="A13" s="67" t="s">
        <v>13</v>
      </c>
      <c r="B13" s="489" t="s">
        <v>14</v>
      </c>
      <c r="C13" s="489"/>
      <c r="D13" s="489"/>
      <c r="E13" s="489"/>
      <c r="F13" s="489"/>
      <c r="G13" s="490"/>
    </row>
    <row r="14" spans="1:7" ht="15" customHeight="1">
      <c r="A14" s="67" t="s">
        <v>15</v>
      </c>
      <c r="B14" s="489" t="s">
        <v>16</v>
      </c>
      <c r="C14" s="489"/>
      <c r="D14" s="489"/>
      <c r="E14" s="489"/>
      <c r="F14" s="489"/>
      <c r="G14" s="490"/>
    </row>
    <row r="15" spans="1:7" ht="15" customHeight="1">
      <c r="A15" s="67" t="s">
        <v>17</v>
      </c>
      <c r="B15" s="489" t="s">
        <v>18</v>
      </c>
      <c r="C15" s="489"/>
      <c r="D15" s="489"/>
      <c r="E15" s="489"/>
      <c r="F15" s="489"/>
      <c r="G15" s="490"/>
    </row>
    <row r="16" spans="1:7" ht="15" customHeight="1">
      <c r="A16" s="67" t="s">
        <v>19</v>
      </c>
      <c r="B16" s="489" t="s">
        <v>20</v>
      </c>
      <c r="C16" s="489"/>
      <c r="D16" s="489"/>
      <c r="E16" s="489"/>
      <c r="F16" s="489"/>
      <c r="G16" s="490"/>
    </row>
    <row r="17" spans="1:7" ht="15" customHeight="1">
      <c r="A17" s="67" t="s">
        <v>21</v>
      </c>
      <c r="B17" s="489" t="s">
        <v>22</v>
      </c>
      <c r="C17" s="489"/>
      <c r="D17" s="489"/>
      <c r="E17" s="489"/>
      <c r="F17" s="489"/>
      <c r="G17" s="490"/>
    </row>
    <row r="18" spans="1:7" ht="15" customHeight="1">
      <c r="A18" s="67" t="s">
        <v>23</v>
      </c>
      <c r="B18" s="489" t="s">
        <v>24</v>
      </c>
      <c r="C18" s="489"/>
      <c r="D18" s="489"/>
      <c r="E18" s="489"/>
      <c r="F18" s="489"/>
      <c r="G18" s="490"/>
    </row>
    <row r="19" spans="1:7" ht="15" customHeight="1">
      <c r="A19" s="67" t="s">
        <v>25</v>
      </c>
      <c r="B19" s="489" t="s">
        <v>26</v>
      </c>
      <c r="C19" s="489"/>
      <c r="D19" s="489"/>
      <c r="E19" s="489"/>
      <c r="F19" s="489"/>
      <c r="G19" s="490"/>
    </row>
    <row r="20" spans="1:7" ht="15" customHeight="1">
      <c r="A20" s="67" t="s">
        <v>27</v>
      </c>
      <c r="B20" s="489" t="s">
        <v>28</v>
      </c>
      <c r="C20" s="489"/>
      <c r="D20" s="489"/>
      <c r="E20" s="489"/>
      <c r="F20" s="489"/>
      <c r="G20" s="490"/>
    </row>
    <row r="21" spans="1:7" ht="15" customHeight="1">
      <c r="A21" s="67" t="s">
        <v>228</v>
      </c>
      <c r="B21" s="489" t="s">
        <v>29</v>
      </c>
      <c r="C21" s="489"/>
      <c r="D21" s="489"/>
      <c r="E21" s="489"/>
      <c r="F21" s="489"/>
      <c r="G21" s="490"/>
    </row>
    <row r="22" spans="1:7" ht="15" customHeight="1">
      <c r="A22" s="67" t="s">
        <v>229</v>
      </c>
      <c r="B22" s="489" t="s">
        <v>30</v>
      </c>
      <c r="C22" s="489"/>
      <c r="D22" s="489"/>
      <c r="E22" s="489"/>
      <c r="F22" s="489"/>
      <c r="G22" s="490"/>
    </row>
    <row r="23" spans="1:7" ht="15" customHeight="1">
      <c r="A23" s="67" t="s">
        <v>230</v>
      </c>
      <c r="B23" s="489" t="s">
        <v>31</v>
      </c>
      <c r="C23" s="489"/>
      <c r="D23" s="489"/>
      <c r="E23" s="489"/>
      <c r="F23" s="489"/>
      <c r="G23" s="490"/>
    </row>
    <row r="24" spans="1:7" ht="15" customHeight="1">
      <c r="A24" s="67" t="s">
        <v>32</v>
      </c>
      <c r="B24" s="489" t="s">
        <v>33</v>
      </c>
      <c r="C24" s="489"/>
      <c r="D24" s="489"/>
      <c r="E24" s="489"/>
      <c r="F24" s="489"/>
      <c r="G24" s="490"/>
    </row>
    <row r="25" spans="1:7" ht="15" customHeight="1">
      <c r="A25" s="67" t="s">
        <v>34</v>
      </c>
      <c r="B25" s="489" t="s">
        <v>35</v>
      </c>
      <c r="C25" s="489"/>
      <c r="D25" s="489"/>
      <c r="E25" s="489"/>
      <c r="F25" s="489"/>
      <c r="G25" s="490"/>
    </row>
    <row r="26" spans="1:7" ht="15" customHeight="1">
      <c r="A26" s="67" t="s">
        <v>36</v>
      </c>
      <c r="B26" s="489" t="s">
        <v>37</v>
      </c>
      <c r="C26" s="489"/>
      <c r="D26" s="489"/>
      <c r="E26" s="489"/>
      <c r="F26" s="489"/>
      <c r="G26" s="490"/>
    </row>
    <row r="27" spans="1:7" ht="15" customHeight="1">
      <c r="A27" s="67" t="s">
        <v>38</v>
      </c>
      <c r="B27" s="489" t="s">
        <v>39</v>
      </c>
      <c r="C27" s="489"/>
      <c r="D27" s="489"/>
      <c r="E27" s="489"/>
      <c r="F27" s="489"/>
      <c r="G27" s="490"/>
    </row>
    <row r="28" spans="1:7" ht="15" customHeight="1">
      <c r="A28" s="67" t="s">
        <v>225</v>
      </c>
      <c r="B28" s="489" t="s">
        <v>226</v>
      </c>
      <c r="C28" s="489"/>
      <c r="D28" s="489"/>
      <c r="E28" s="489"/>
      <c r="F28" s="489"/>
      <c r="G28" s="490"/>
    </row>
    <row r="29" spans="1:7" ht="15">
      <c r="A29" s="67"/>
      <c r="B29" s="427"/>
      <c r="C29" s="427"/>
      <c r="D29" s="427"/>
      <c r="E29" s="427"/>
      <c r="F29" s="427"/>
      <c r="G29" s="72"/>
    </row>
    <row r="30" spans="1:7" ht="15">
      <c r="A30" s="67"/>
      <c r="B30" s="427"/>
      <c r="C30" s="427"/>
      <c r="D30" s="427"/>
      <c r="E30" s="427"/>
      <c r="F30" s="427"/>
      <c r="G30" s="73"/>
    </row>
    <row r="31" spans="1:7" ht="15" customHeight="1">
      <c r="A31" s="67" t="s">
        <v>140</v>
      </c>
      <c r="B31" s="489" t="s">
        <v>134</v>
      </c>
      <c r="C31" s="489"/>
      <c r="D31" s="489"/>
      <c r="E31" s="489"/>
      <c r="F31" s="489"/>
      <c r="G31" s="490"/>
    </row>
    <row r="32" spans="1:7" ht="15" customHeight="1">
      <c r="A32" s="67" t="s">
        <v>141</v>
      </c>
      <c r="B32" s="489" t="s">
        <v>135</v>
      </c>
      <c r="C32" s="489"/>
      <c r="D32" s="489"/>
      <c r="E32" s="489"/>
      <c r="F32" s="489"/>
      <c r="G32" s="490"/>
    </row>
    <row r="33" spans="1:7" ht="15">
      <c r="A33" s="67"/>
      <c r="B33" s="427"/>
      <c r="C33" s="427"/>
      <c r="D33" s="427"/>
      <c r="E33" s="427"/>
      <c r="F33" s="427"/>
      <c r="G33" s="72"/>
    </row>
    <row r="34" spans="1:7" ht="15" customHeight="1">
      <c r="A34" s="67"/>
      <c r="B34" s="497" t="s">
        <v>137</v>
      </c>
      <c r="C34" s="497"/>
      <c r="D34" s="497"/>
      <c r="E34" s="497"/>
      <c r="F34" s="497"/>
      <c r="G34" s="498"/>
    </row>
    <row r="35" spans="1:7" ht="15" customHeight="1">
      <c r="A35" s="67" t="s">
        <v>139</v>
      </c>
      <c r="B35" s="489" t="s">
        <v>41</v>
      </c>
      <c r="C35" s="489"/>
      <c r="D35" s="489"/>
      <c r="E35" s="489"/>
      <c r="F35" s="489"/>
      <c r="G35" s="490"/>
    </row>
    <row r="36" spans="1:7" ht="15" customHeight="1">
      <c r="A36" s="67"/>
      <c r="B36" s="489" t="s">
        <v>42</v>
      </c>
      <c r="C36" s="489"/>
      <c r="D36" s="489"/>
      <c r="E36" s="489"/>
      <c r="F36" s="489"/>
      <c r="G36" s="490"/>
    </row>
    <row r="37" spans="1:7" ht="10.8" thickBot="1">
      <c r="A37" s="68"/>
      <c r="B37" s="428"/>
      <c r="C37" s="428"/>
      <c r="D37" s="428"/>
      <c r="E37" s="428"/>
      <c r="F37" s="428"/>
      <c r="G37" s="69"/>
    </row>
    <row r="39" spans="1:8" ht="15">
      <c r="A39" s="180" t="s">
        <v>235</v>
      </c>
      <c r="B39" s="180"/>
      <c r="C39" s="180"/>
      <c r="D39" s="180"/>
      <c r="E39" s="180"/>
      <c r="F39" s="180"/>
      <c r="G39" s="181"/>
      <c r="H39" s="181"/>
    </row>
    <row r="40" spans="1:8" ht="15">
      <c r="A40" s="182"/>
      <c r="B40" s="182"/>
      <c r="C40" s="182"/>
      <c r="D40" s="182"/>
      <c r="E40" s="182"/>
      <c r="F40" s="182"/>
      <c r="G40" s="181"/>
      <c r="H40" s="181"/>
    </row>
    <row r="41" spans="1:8" ht="15">
      <c r="A41" s="183"/>
      <c r="B41" s="183"/>
      <c r="C41" s="183"/>
      <c r="D41" s="183"/>
      <c r="E41" s="183"/>
      <c r="F41" s="183"/>
      <c r="G41" s="184"/>
      <c r="H41" s="183"/>
    </row>
    <row r="42" spans="1:8" ht="15">
      <c r="A42" s="183"/>
      <c r="B42" s="183"/>
      <c r="C42" s="183"/>
      <c r="D42" s="183"/>
      <c r="E42" s="183"/>
      <c r="F42" s="183"/>
      <c r="G42" s="184"/>
      <c r="H42" s="183"/>
    </row>
    <row r="43" spans="1:8" ht="15">
      <c r="A43" s="183"/>
      <c r="B43" s="183"/>
      <c r="C43" s="183"/>
      <c r="D43" s="183"/>
      <c r="E43" s="183"/>
      <c r="F43" s="183"/>
      <c r="G43" s="184"/>
      <c r="H43" s="183"/>
    </row>
    <row r="44" spans="1:8" ht="15">
      <c r="A44" s="183"/>
      <c r="B44" s="183"/>
      <c r="C44" s="183"/>
      <c r="D44" s="183"/>
      <c r="E44" s="183"/>
      <c r="F44" s="183"/>
      <c r="G44" s="184"/>
      <c r="H44" s="183"/>
    </row>
    <row r="45" spans="1:8" ht="15">
      <c r="A45" s="183"/>
      <c r="B45" s="183"/>
      <c r="C45" s="183"/>
      <c r="D45" s="183"/>
      <c r="E45" s="183"/>
      <c r="F45" s="183"/>
      <c r="G45" s="184"/>
      <c r="H45" s="183"/>
    </row>
    <row r="46" spans="1:8" ht="15">
      <c r="A46" s="183"/>
      <c r="B46" s="183"/>
      <c r="C46" s="183"/>
      <c r="D46" s="183"/>
      <c r="E46" s="183"/>
      <c r="F46" s="183"/>
      <c r="G46" s="184"/>
      <c r="H46" s="183"/>
    </row>
    <row r="47" spans="1:8" ht="15">
      <c r="A47" s="183"/>
      <c r="B47" s="183"/>
      <c r="C47" s="183"/>
      <c r="D47" s="183"/>
      <c r="E47" s="183"/>
      <c r="F47" s="183"/>
      <c r="G47" s="184"/>
      <c r="H47" s="183"/>
    </row>
    <row r="48" spans="1:8" ht="15">
      <c r="A48" s="185"/>
      <c r="B48" s="185"/>
      <c r="C48" s="185"/>
      <c r="D48" s="185"/>
      <c r="E48" s="185"/>
      <c r="F48" s="185"/>
      <c r="G48" s="183"/>
      <c r="H48" s="183"/>
    </row>
    <row r="49" spans="1:8" ht="15">
      <c r="A49" s="500"/>
      <c r="B49" s="500"/>
      <c r="C49" s="500"/>
      <c r="D49" s="429"/>
      <c r="E49" s="501"/>
      <c r="F49" s="501"/>
      <c r="G49" s="501"/>
      <c r="H49" s="185"/>
    </row>
    <row r="50" spans="1:7" ht="11.25" customHeight="1">
      <c r="A50" s="502" t="s">
        <v>513</v>
      </c>
      <c r="B50" s="502"/>
      <c r="C50" s="502"/>
      <c r="D50" s="430"/>
      <c r="E50" s="502" t="s">
        <v>514</v>
      </c>
      <c r="F50" s="502"/>
      <c r="G50" s="502"/>
    </row>
    <row r="51" spans="1:7" ht="11.25" customHeight="1">
      <c r="A51" s="499" t="s">
        <v>515</v>
      </c>
      <c r="B51" s="499"/>
      <c r="C51" s="499"/>
      <c r="D51" s="430"/>
      <c r="E51" s="499" t="s">
        <v>516</v>
      </c>
      <c r="F51" s="499"/>
      <c r="G51" s="499"/>
    </row>
    <row r="52" spans="1:6" ht="15">
      <c r="A52" s="431"/>
      <c r="B52" s="431"/>
      <c r="C52" s="431"/>
      <c r="D52" s="431"/>
      <c r="E52" s="431"/>
      <c r="F52" s="431"/>
    </row>
    <row r="53" spans="1:6" ht="15">
      <c r="A53" s="114"/>
      <c r="B53" s="114"/>
      <c r="C53" s="114"/>
      <c r="D53" s="114"/>
      <c r="E53" s="114"/>
      <c r="F53" s="114"/>
    </row>
  </sheetData>
  <sheetProtection formatCells="0" formatColumns="0" formatRows="0" autoFilter="0" pivotTables="0"/>
  <mergeCells count="37">
    <mergeCell ref="A51:C51"/>
    <mergeCell ref="E51:G51"/>
    <mergeCell ref="B27:G27"/>
    <mergeCell ref="B28:G28"/>
    <mergeCell ref="B31:G31"/>
    <mergeCell ref="B32:G32"/>
    <mergeCell ref="B34:G34"/>
    <mergeCell ref="B35:G35"/>
    <mergeCell ref="B36:G36"/>
    <mergeCell ref="A49:C49"/>
    <mergeCell ref="E49:G49"/>
    <mergeCell ref="A50:C50"/>
    <mergeCell ref="E50:G50"/>
    <mergeCell ref="B26:G26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14:G14"/>
    <mergeCell ref="A1:G1"/>
    <mergeCell ref="B2:G2"/>
    <mergeCell ref="B4:G4"/>
    <mergeCell ref="B6:G6"/>
    <mergeCell ref="B7:G7"/>
    <mergeCell ref="B8:G8"/>
    <mergeCell ref="B9:G9"/>
    <mergeCell ref="B10:G10"/>
    <mergeCell ref="B11:G11"/>
    <mergeCell ref="B12:G12"/>
    <mergeCell ref="B13:G13"/>
  </mergeCells>
  <printOptions/>
  <pageMargins left="0.7874015748031497" right="0.7086614173228347" top="0.7480314960629921" bottom="0.7480314960629921" header="0.31496062992125984" footer="0.31496062992125984"/>
  <pageSetup fitToHeight="1" fitToWidth="1" horizontalDpi="600" verticalDpi="600" orientation="portrait" scale="87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D12" sqref="D1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503" t="s">
        <v>142</v>
      </c>
      <c r="B2" s="504"/>
      <c r="C2" s="88"/>
      <c r="D2" s="88"/>
    </row>
    <row r="3" spans="1:4" ht="10.8" thickBot="1">
      <c r="A3" s="88"/>
      <c r="B3" s="88"/>
      <c r="C3" s="88"/>
      <c r="D3" s="88"/>
    </row>
    <row r="4" spans="1:4" ht="14.1" customHeight="1">
      <c r="A4" s="137" t="s">
        <v>233</v>
      </c>
      <c r="B4" s="154"/>
      <c r="C4" s="154"/>
      <c r="D4" s="155"/>
    </row>
    <row r="5" spans="1:4" ht="14.1" customHeight="1">
      <c r="A5" s="139" t="s">
        <v>143</v>
      </c>
      <c r="B5" s="145"/>
      <c r="C5" s="145"/>
      <c r="D5" s="146"/>
    </row>
    <row r="6" spans="1:4" ht="14.1" customHeight="1">
      <c r="A6" s="505" t="s">
        <v>157</v>
      </c>
      <c r="B6" s="517"/>
      <c r="C6" s="517"/>
      <c r="D6" s="518"/>
    </row>
    <row r="7" spans="1:4" ht="14.1" customHeight="1" thickBot="1">
      <c r="A7" s="151" t="s">
        <v>158</v>
      </c>
      <c r="B7" s="152"/>
      <c r="C7" s="152"/>
      <c r="D7" s="153"/>
    </row>
    <row r="8" spans="1:4" ht="15">
      <c r="A8" s="88"/>
      <c r="B8" s="88"/>
      <c r="C8" s="88"/>
      <c r="D8" s="88"/>
    </row>
  </sheetData>
  <mergeCells count="2">
    <mergeCell ref="A2:B2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"/>
  <sheetViews>
    <sheetView view="pageBreakPreview" zoomScaleSheetLayoutView="100" workbookViewId="0" topLeftCell="A1">
      <selection activeCell="A9" sqref="A9"/>
    </sheetView>
  </sheetViews>
  <sheetFormatPr defaultColWidth="11.421875" defaultRowHeight="15"/>
  <cols>
    <col min="1" max="1" width="22.14062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1875" style="89" customWidth="1"/>
  </cols>
  <sheetData>
    <row r="1" spans="1:7" s="247" customFormat="1" ht="11.25" customHeight="1">
      <c r="A1" s="14" t="s">
        <v>43</v>
      </c>
      <c r="B1" s="14"/>
      <c r="C1" s="277"/>
      <c r="D1" s="14"/>
      <c r="E1" s="14"/>
      <c r="F1" s="14"/>
      <c r="G1" s="278"/>
    </row>
    <row r="2" spans="1:7" s="247" customFormat="1" ht="11.25" customHeight="1">
      <c r="A2" s="14" t="s">
        <v>138</v>
      </c>
      <c r="B2" s="14"/>
      <c r="C2" s="277"/>
      <c r="D2" s="14"/>
      <c r="E2" s="14"/>
      <c r="F2" s="14"/>
      <c r="G2" s="14"/>
    </row>
    <row r="5" spans="1:7" ht="11.25" customHeight="1">
      <c r="A5" s="208" t="s">
        <v>295</v>
      </c>
      <c r="B5" s="208"/>
      <c r="G5" s="189" t="s">
        <v>294</v>
      </c>
    </row>
    <row r="6" spans="1:7" ht="15">
      <c r="A6" s="275"/>
      <c r="B6" s="275"/>
      <c r="C6" s="276"/>
      <c r="D6" s="275"/>
      <c r="E6" s="275"/>
      <c r="F6" s="275"/>
      <c r="G6" s="275"/>
    </row>
    <row r="7" spans="1:7" ht="15" customHeight="1">
      <c r="A7" s="219" t="s">
        <v>45</v>
      </c>
      <c r="B7" s="218" t="s">
        <v>46</v>
      </c>
      <c r="C7" s="216" t="s">
        <v>240</v>
      </c>
      <c r="D7" s="217" t="s">
        <v>239</v>
      </c>
      <c r="E7" s="217" t="s">
        <v>293</v>
      </c>
      <c r="F7" s="218" t="s">
        <v>292</v>
      </c>
      <c r="G7" s="218" t="s">
        <v>291</v>
      </c>
    </row>
    <row r="8" spans="1:7" ht="51">
      <c r="A8" s="435" t="s">
        <v>1025</v>
      </c>
      <c r="B8" s="435" t="s">
        <v>1026</v>
      </c>
      <c r="C8" s="438">
        <v>160511587.14</v>
      </c>
      <c r="D8" s="436" t="s">
        <v>1029</v>
      </c>
      <c r="E8" s="437" t="s">
        <v>1030</v>
      </c>
      <c r="F8" s="435" t="s">
        <v>1031</v>
      </c>
      <c r="G8" s="435" t="s">
        <v>1032</v>
      </c>
    </row>
    <row r="9" spans="1:7" ht="122.4">
      <c r="A9" s="435" t="s">
        <v>1027</v>
      </c>
      <c r="B9" s="435" t="s">
        <v>1028</v>
      </c>
      <c r="C9" s="438">
        <v>111921100.68</v>
      </c>
      <c r="D9" s="436" t="s">
        <v>1029</v>
      </c>
      <c r="E9" s="437" t="s">
        <v>1033</v>
      </c>
      <c r="F9" s="435" t="s">
        <v>1034</v>
      </c>
      <c r="G9" s="435" t="s">
        <v>1035</v>
      </c>
    </row>
    <row r="10" spans="1:7" ht="15">
      <c r="A10" s="62"/>
      <c r="B10" s="62" t="s">
        <v>290</v>
      </c>
      <c r="C10" s="223">
        <f>SUM(C8:C9)</f>
        <v>272432687.82</v>
      </c>
      <c r="D10" s="62"/>
      <c r="E10" s="62"/>
      <c r="F10" s="62"/>
      <c r="G10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SheetLayoutView="110" workbookViewId="0" topLeftCell="A1">
      <selection activeCell="C17" sqref="C1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1875" style="6" customWidth="1"/>
  </cols>
  <sheetData>
    <row r="2" spans="1:7" ht="15" customHeight="1">
      <c r="A2" s="503" t="s">
        <v>142</v>
      </c>
      <c r="B2" s="504"/>
      <c r="C2" s="88"/>
      <c r="D2" s="88"/>
      <c r="E2" s="88"/>
      <c r="F2" s="88"/>
      <c r="G2" s="88"/>
    </row>
    <row r="3" spans="1:7" ht="10.8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233</v>
      </c>
      <c r="B4" s="94"/>
      <c r="C4" s="94"/>
      <c r="D4" s="94"/>
      <c r="E4" s="94"/>
      <c r="F4" s="94"/>
      <c r="G4" s="95"/>
    </row>
    <row r="5" spans="1:7" ht="14.1" customHeight="1">
      <c r="A5" s="139" t="s">
        <v>143</v>
      </c>
      <c r="B5" s="12"/>
      <c r="C5" s="12"/>
      <c r="D5" s="12"/>
      <c r="E5" s="12"/>
      <c r="F5" s="12"/>
      <c r="G5" s="96"/>
    </row>
    <row r="6" spans="1:7" ht="14.1" customHeight="1">
      <c r="A6" s="139" t="s">
        <v>159</v>
      </c>
      <c r="B6" s="92"/>
      <c r="C6" s="92"/>
      <c r="D6" s="92"/>
      <c r="E6" s="92"/>
      <c r="F6" s="92"/>
      <c r="G6" s="93"/>
    </row>
    <row r="7" spans="1:7" ht="14.1" customHeight="1">
      <c r="A7" s="156" t="s">
        <v>160</v>
      </c>
      <c r="B7" s="12"/>
      <c r="C7" s="12"/>
      <c r="D7" s="12"/>
      <c r="E7" s="12"/>
      <c r="F7" s="12"/>
      <c r="G7" s="96"/>
    </row>
    <row r="8" spans="1:7" ht="14.1" customHeight="1">
      <c r="A8" s="148" t="s">
        <v>161</v>
      </c>
      <c r="B8" s="12"/>
      <c r="C8" s="12"/>
      <c r="D8" s="12"/>
      <c r="E8" s="12"/>
      <c r="F8" s="12"/>
      <c r="G8" s="96"/>
    </row>
    <row r="9" spans="1:7" ht="14.1" customHeight="1">
      <c r="A9" s="148" t="s">
        <v>162</v>
      </c>
      <c r="B9" s="12"/>
      <c r="C9" s="12"/>
      <c r="D9" s="12"/>
      <c r="E9" s="12"/>
      <c r="F9" s="12"/>
      <c r="G9" s="96"/>
    </row>
    <row r="10" spans="1:7" ht="14.1" customHeight="1" thickBot="1">
      <c r="A10" s="157" t="s">
        <v>163</v>
      </c>
      <c r="B10" s="97"/>
      <c r="C10" s="97"/>
      <c r="D10" s="97"/>
      <c r="E10" s="97"/>
      <c r="F10" s="97"/>
      <c r="G10" s="98"/>
    </row>
    <row r="11" spans="1:7" ht="15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9"/>
  <sheetViews>
    <sheetView view="pageBreakPreview" zoomScaleSheetLayoutView="100" workbookViewId="0" topLeftCell="A1">
      <selection activeCell="D17" sqref="D17"/>
    </sheetView>
  </sheetViews>
  <sheetFormatPr defaultColWidth="11.421875" defaultRowHeight="15"/>
  <cols>
    <col min="1" max="1" width="22.2812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ht="15">
      <c r="A1" s="3" t="s">
        <v>43</v>
      </c>
      <c r="B1" s="3"/>
      <c r="C1" s="238"/>
      <c r="D1" s="3"/>
      <c r="E1" s="5"/>
    </row>
    <row r="2" spans="1:5" ht="15">
      <c r="A2" s="3" t="s">
        <v>138</v>
      </c>
      <c r="B2" s="3"/>
      <c r="C2" s="238"/>
      <c r="D2" s="3"/>
      <c r="E2" s="3"/>
    </row>
    <row r="5" spans="1:5" ht="11.25" customHeight="1">
      <c r="A5" s="208" t="s">
        <v>299</v>
      </c>
      <c r="B5" s="208"/>
      <c r="E5" s="189" t="s">
        <v>298</v>
      </c>
    </row>
    <row r="6" spans="1:5" ht="15">
      <c r="A6" s="275"/>
      <c r="B6" s="275"/>
      <c r="C6" s="276"/>
      <c r="D6" s="275"/>
      <c r="E6" s="275"/>
    </row>
    <row r="7" spans="1:5" ht="15" customHeight="1">
      <c r="A7" s="219" t="s">
        <v>45</v>
      </c>
      <c r="B7" s="218" t="s">
        <v>46</v>
      </c>
      <c r="C7" s="216" t="s">
        <v>240</v>
      </c>
      <c r="D7" s="217" t="s">
        <v>239</v>
      </c>
      <c r="E7" s="218" t="s">
        <v>297</v>
      </c>
    </row>
    <row r="8" spans="1:5" ht="30.6">
      <c r="A8" s="439" t="s">
        <v>1036</v>
      </c>
      <c r="B8" s="440" t="s">
        <v>1037</v>
      </c>
      <c r="C8" s="441">
        <v>36307609.89</v>
      </c>
      <c r="D8" s="436" t="s">
        <v>1038</v>
      </c>
      <c r="E8" s="434" t="s">
        <v>1039</v>
      </c>
    </row>
    <row r="9" spans="1:5" ht="15">
      <c r="A9" s="242"/>
      <c r="B9" s="242" t="s">
        <v>296</v>
      </c>
      <c r="C9" s="241">
        <f>SUM(C8:C8)</f>
        <v>36307609.89</v>
      </c>
      <c r="D9" s="242"/>
      <c r="E9" s="24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SheetLayoutView="110" workbookViewId="0" topLeftCell="A1">
      <selection activeCell="D11" sqref="D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16384" width="11.421875" style="6" customWidth="1"/>
  </cols>
  <sheetData>
    <row r="2" spans="1:5" ht="15" customHeight="1">
      <c r="A2" s="503" t="s">
        <v>142</v>
      </c>
      <c r="B2" s="504"/>
      <c r="C2" s="88"/>
      <c r="D2" s="88"/>
      <c r="E2" s="88"/>
    </row>
    <row r="3" spans="1:5" ht="10.8" thickBot="1">
      <c r="A3" s="88"/>
      <c r="B3" s="88"/>
      <c r="C3" s="88"/>
      <c r="D3" s="88"/>
      <c r="E3" s="88"/>
    </row>
    <row r="4" spans="1:5" ht="14.1" customHeight="1">
      <c r="A4" s="137" t="s">
        <v>233</v>
      </c>
      <c r="B4" s="94"/>
      <c r="C4" s="94"/>
      <c r="D4" s="94"/>
      <c r="E4" s="95"/>
    </row>
    <row r="5" spans="1:5" ht="14.1" customHeight="1">
      <c r="A5" s="139" t="s">
        <v>143</v>
      </c>
      <c r="B5" s="12"/>
      <c r="C5" s="12"/>
      <c r="D5" s="12"/>
      <c r="E5" s="96"/>
    </row>
    <row r="6" spans="1:5" ht="14.1" customHeight="1">
      <c r="A6" s="139" t="s">
        <v>164</v>
      </c>
      <c r="B6" s="92"/>
      <c r="C6" s="92"/>
      <c r="D6" s="92"/>
      <c r="E6" s="93"/>
    </row>
    <row r="7" spans="1:5" ht="14.1" customHeight="1">
      <c r="A7" s="148" t="s">
        <v>165</v>
      </c>
      <c r="B7" s="12"/>
      <c r="C7" s="12"/>
      <c r="D7" s="12"/>
      <c r="E7" s="96"/>
    </row>
    <row r="8" spans="1:5" ht="14.1" customHeight="1" thickBot="1">
      <c r="A8" s="151" t="s">
        <v>166</v>
      </c>
      <c r="B8" s="99"/>
      <c r="C8" s="99"/>
      <c r="D8" s="99"/>
      <c r="E8" s="100"/>
    </row>
    <row r="9" spans="1:5" ht="15">
      <c r="A9" s="88"/>
      <c r="B9" s="88"/>
      <c r="C9" s="88"/>
      <c r="D9" s="88"/>
      <c r="E9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12"/>
  <sheetViews>
    <sheetView view="pageBreakPreview" zoomScaleSheetLayoutView="100" workbookViewId="0" topLeftCell="A1">
      <selection activeCell="I8" sqref="I8"/>
    </sheetView>
  </sheetViews>
  <sheetFormatPr defaultColWidth="11.421875" defaultRowHeight="15"/>
  <cols>
    <col min="1" max="1" width="22.57421875" style="89" customWidth="1"/>
    <col min="2" max="2" width="37.7109375" style="89" bestFit="1" customWidth="1"/>
    <col min="3" max="4" width="13.8515625" style="7" bestFit="1" customWidth="1"/>
    <col min="5" max="5" width="12.28125" style="7" bestFit="1" customWidth="1"/>
    <col min="6" max="7" width="14.140625" style="89" bestFit="1" customWidth="1"/>
    <col min="8" max="8" width="4.7109375" style="89" bestFit="1" customWidth="1"/>
    <col min="9" max="16384" width="11.421875" style="89" customWidth="1"/>
  </cols>
  <sheetData>
    <row r="1" spans="1:6" ht="15">
      <c r="A1" s="3" t="s">
        <v>43</v>
      </c>
      <c r="B1" s="3"/>
      <c r="C1" s="238"/>
      <c r="D1" s="238"/>
      <c r="E1" s="238"/>
      <c r="F1" s="5"/>
    </row>
    <row r="2" spans="1:6" ht="15">
      <c r="A2" s="3" t="s">
        <v>138</v>
      </c>
      <c r="B2" s="3"/>
      <c r="C2" s="238"/>
      <c r="D2" s="238"/>
      <c r="E2" s="238"/>
      <c r="F2" s="232"/>
    </row>
    <row r="3" ht="15">
      <c r="F3" s="232"/>
    </row>
    <row r="4" spans="1:6" ht="11.25" customHeight="1">
      <c r="A4" s="208" t="s">
        <v>315</v>
      </c>
      <c r="B4" s="208"/>
      <c r="C4" s="281"/>
      <c r="D4" s="281"/>
      <c r="E4" s="281"/>
      <c r="F4" s="258" t="s">
        <v>304</v>
      </c>
    </row>
    <row r="5" spans="1:6" ht="15">
      <c r="A5" s="284"/>
      <c r="B5" s="284"/>
      <c r="C5" s="281"/>
      <c r="D5" s="283"/>
      <c r="E5" s="283"/>
      <c r="F5" s="282"/>
    </row>
    <row r="6" spans="1:6" ht="15" customHeight="1">
      <c r="A6" s="219" t="s">
        <v>45</v>
      </c>
      <c r="B6" s="218" t="s">
        <v>46</v>
      </c>
      <c r="C6" s="280" t="s">
        <v>47</v>
      </c>
      <c r="D6" s="280" t="s">
        <v>48</v>
      </c>
      <c r="E6" s="280" t="s">
        <v>49</v>
      </c>
      <c r="F6" s="279" t="s">
        <v>303</v>
      </c>
    </row>
    <row r="7" spans="1:6" ht="15">
      <c r="A7" s="214" t="s">
        <v>1040</v>
      </c>
      <c r="B7" s="214" t="s">
        <v>1041</v>
      </c>
      <c r="C7" s="213">
        <v>8015074655.14</v>
      </c>
      <c r="D7" s="213">
        <v>8025512302.19</v>
      </c>
      <c r="E7" s="213">
        <f>D7-C7</f>
        <v>10437647.049999237</v>
      </c>
      <c r="F7" s="213"/>
    </row>
    <row r="8" spans="1:6" ht="15">
      <c r="A8" s="214" t="s">
        <v>1042</v>
      </c>
      <c r="B8" s="214" t="s">
        <v>1043</v>
      </c>
      <c r="C8" s="213">
        <v>1220113265.61</v>
      </c>
      <c r="D8" s="213">
        <v>1288182052.55</v>
      </c>
      <c r="E8" s="213">
        <f aca="true" t="shared" si="0" ref="E8:E25">D8-C8</f>
        <v>68068786.94000006</v>
      </c>
      <c r="F8" s="213"/>
    </row>
    <row r="9" spans="1:6" ht="15">
      <c r="A9" s="214" t="s">
        <v>1044</v>
      </c>
      <c r="B9" s="214" t="s">
        <v>1045</v>
      </c>
      <c r="C9" s="213">
        <v>254129715.95</v>
      </c>
      <c r="D9" s="213">
        <v>254129715.95</v>
      </c>
      <c r="E9" s="213">
        <f t="shared" si="0"/>
        <v>0</v>
      </c>
      <c r="F9" s="213"/>
    </row>
    <row r="10" spans="1:6" ht="15">
      <c r="A10" s="214" t="s">
        <v>1046</v>
      </c>
      <c r="B10" s="214" t="s">
        <v>1047</v>
      </c>
      <c r="C10" s="213">
        <v>1482134555.13</v>
      </c>
      <c r="D10" s="213">
        <v>1484241346.39</v>
      </c>
      <c r="E10" s="213">
        <f t="shared" si="0"/>
        <v>2106791.2599999905</v>
      </c>
      <c r="F10" s="213"/>
    </row>
    <row r="11" spans="1:6" ht="15">
      <c r="A11" s="214" t="s">
        <v>1048</v>
      </c>
      <c r="B11" s="214" t="s">
        <v>1049</v>
      </c>
      <c r="C11" s="213">
        <v>2446812.63</v>
      </c>
      <c r="D11" s="213">
        <v>2446812.63</v>
      </c>
      <c r="E11" s="213">
        <f t="shared" si="0"/>
        <v>0</v>
      </c>
      <c r="F11" s="213"/>
    </row>
    <row r="12" spans="1:6" ht="15">
      <c r="A12" s="214" t="s">
        <v>1050</v>
      </c>
      <c r="B12" s="214" t="s">
        <v>1051</v>
      </c>
      <c r="C12" s="213">
        <v>47903.23</v>
      </c>
      <c r="D12" s="213">
        <v>47903.23</v>
      </c>
      <c r="E12" s="213">
        <f t="shared" si="0"/>
        <v>0</v>
      </c>
      <c r="F12" s="213"/>
    </row>
    <row r="13" spans="1:6" ht="15">
      <c r="A13" s="214" t="s">
        <v>1052</v>
      </c>
      <c r="B13" s="214" t="s">
        <v>1053</v>
      </c>
      <c r="C13" s="213">
        <v>11860907.97</v>
      </c>
      <c r="D13" s="213">
        <v>12838480.36</v>
      </c>
      <c r="E13" s="213">
        <f t="shared" si="0"/>
        <v>977572.3899999987</v>
      </c>
      <c r="F13" s="213"/>
    </row>
    <row r="14" spans="1:6" ht="15">
      <c r="A14" s="214" t="s">
        <v>1054</v>
      </c>
      <c r="B14" s="214" t="s">
        <v>1055</v>
      </c>
      <c r="C14" s="213">
        <v>564806448.29</v>
      </c>
      <c r="D14" s="213">
        <v>614448524.55</v>
      </c>
      <c r="E14" s="213">
        <f t="shared" si="0"/>
        <v>49642076.25999999</v>
      </c>
      <c r="F14" s="213"/>
    </row>
    <row r="15" spans="1:6" ht="15">
      <c r="A15" s="214" t="s">
        <v>1056</v>
      </c>
      <c r="B15" s="214" t="s">
        <v>1057</v>
      </c>
      <c r="C15" s="213">
        <v>10472537.77</v>
      </c>
      <c r="D15" s="213">
        <v>21415392.7</v>
      </c>
      <c r="E15" s="213">
        <f t="shared" si="0"/>
        <v>10942854.93</v>
      </c>
      <c r="F15" s="213"/>
    </row>
    <row r="16" spans="1:6" ht="15">
      <c r="A16" s="214" t="s">
        <v>1058</v>
      </c>
      <c r="B16" s="214" t="s">
        <v>1059</v>
      </c>
      <c r="C16" s="213">
        <v>575859638.31</v>
      </c>
      <c r="D16" s="213">
        <v>519058058.3</v>
      </c>
      <c r="E16" s="213">
        <f t="shared" si="0"/>
        <v>-56801580.00999993</v>
      </c>
      <c r="F16" s="213"/>
    </row>
    <row r="17" spans="1:6" ht="15">
      <c r="A17" s="214" t="s">
        <v>1060</v>
      </c>
      <c r="B17" s="214" t="s">
        <v>1061</v>
      </c>
      <c r="C17" s="213">
        <v>9096875.85</v>
      </c>
      <c r="D17" s="213">
        <v>26311070.2</v>
      </c>
      <c r="E17" s="213">
        <f t="shared" si="0"/>
        <v>17214194.35</v>
      </c>
      <c r="F17" s="213"/>
    </row>
    <row r="18" spans="1:6" ht="15">
      <c r="A18" s="214" t="s">
        <v>1062</v>
      </c>
      <c r="B18" s="214" t="s">
        <v>1063</v>
      </c>
      <c r="C18" s="213">
        <v>2342854.91</v>
      </c>
      <c r="D18" s="213">
        <v>420686.4</v>
      </c>
      <c r="E18" s="213">
        <f t="shared" si="0"/>
        <v>-1922168.5100000002</v>
      </c>
      <c r="F18" s="213"/>
    </row>
    <row r="19" spans="1:6" ht="15">
      <c r="A19" s="214" t="s">
        <v>1064</v>
      </c>
      <c r="B19" s="214" t="s">
        <v>1065</v>
      </c>
      <c r="C19" s="213">
        <v>4556908.95</v>
      </c>
      <c r="D19" s="213">
        <v>5972064.62</v>
      </c>
      <c r="E19" s="213">
        <f t="shared" si="0"/>
        <v>1415155.67</v>
      </c>
      <c r="F19" s="213"/>
    </row>
    <row r="20" spans="1:6" ht="15">
      <c r="A20" s="214" t="s">
        <v>1066</v>
      </c>
      <c r="B20" s="214" t="s">
        <v>1053</v>
      </c>
      <c r="C20" s="213">
        <v>22371761.72</v>
      </c>
      <c r="D20" s="213">
        <v>54075841.98</v>
      </c>
      <c r="E20" s="213">
        <f t="shared" si="0"/>
        <v>31704080.259999998</v>
      </c>
      <c r="F20" s="213"/>
    </row>
    <row r="21" spans="1:6" ht="15">
      <c r="A21" s="214" t="s">
        <v>1067</v>
      </c>
      <c r="B21" s="214" t="s">
        <v>1055</v>
      </c>
      <c r="C21" s="213">
        <v>140470379.69</v>
      </c>
      <c r="D21" s="213">
        <v>162090425.11</v>
      </c>
      <c r="E21" s="213">
        <f t="shared" si="0"/>
        <v>21620045.420000017</v>
      </c>
      <c r="F21" s="213"/>
    </row>
    <row r="22" spans="1:6" ht="15">
      <c r="A22" s="214" t="s">
        <v>1068</v>
      </c>
      <c r="B22" s="214" t="s">
        <v>1057</v>
      </c>
      <c r="C22" s="213">
        <v>5441508.19</v>
      </c>
      <c r="D22" s="213">
        <v>5441508.19</v>
      </c>
      <c r="E22" s="213">
        <f t="shared" si="0"/>
        <v>0</v>
      </c>
      <c r="F22" s="213"/>
    </row>
    <row r="23" spans="1:6" ht="15">
      <c r="A23" s="214" t="s">
        <v>1069</v>
      </c>
      <c r="B23" s="214" t="s">
        <v>1059</v>
      </c>
      <c r="C23" s="213">
        <v>7181942.26</v>
      </c>
      <c r="D23" s="213">
        <v>5385822.51</v>
      </c>
      <c r="E23" s="213">
        <f t="shared" si="0"/>
        <v>-1796119.75</v>
      </c>
      <c r="F23" s="213"/>
    </row>
    <row r="24" spans="1:6" ht="15">
      <c r="A24" s="214" t="s">
        <v>1070</v>
      </c>
      <c r="B24" s="214" t="s">
        <v>1063</v>
      </c>
      <c r="C24" s="213">
        <v>6731745.49</v>
      </c>
      <c r="D24" s="213">
        <v>4840917.26</v>
      </c>
      <c r="E24" s="213">
        <f t="shared" si="0"/>
        <v>-1890828.2300000004</v>
      </c>
      <c r="F24" s="213"/>
    </row>
    <row r="25" spans="1:6" ht="15">
      <c r="A25" s="214" t="s">
        <v>1071</v>
      </c>
      <c r="B25" s="214" t="s">
        <v>1065</v>
      </c>
      <c r="C25" s="213">
        <v>1017798.37</v>
      </c>
      <c r="D25" s="213">
        <v>1488711.02</v>
      </c>
      <c r="E25" s="213">
        <f t="shared" si="0"/>
        <v>470912.65</v>
      </c>
      <c r="F25" s="213"/>
    </row>
    <row r="26" spans="1:6" ht="15">
      <c r="A26" s="62"/>
      <c r="B26" s="62" t="s">
        <v>314</v>
      </c>
      <c r="C26" s="235">
        <f>SUM(C7:C25)</f>
        <v>12336158215.460003</v>
      </c>
      <c r="D26" s="235">
        <f>SUM(D7:D25)</f>
        <v>12488347636.140001</v>
      </c>
      <c r="E26" s="235">
        <f>SUM(E7:E25)</f>
        <v>152189420.67999935</v>
      </c>
      <c r="F26" s="235"/>
    </row>
    <row r="27" spans="1:6" ht="15">
      <c r="A27" s="60"/>
      <c r="B27" s="60"/>
      <c r="C27" s="222"/>
      <c r="D27" s="222"/>
      <c r="E27" s="222"/>
      <c r="F27" s="60"/>
    </row>
    <row r="28" spans="1:6" ht="11.25" customHeight="1">
      <c r="A28" s="208" t="s">
        <v>313</v>
      </c>
      <c r="B28" s="60"/>
      <c r="C28" s="281"/>
      <c r="D28" s="281"/>
      <c r="E28" s="281"/>
      <c r="F28" s="258" t="s">
        <v>304</v>
      </c>
    </row>
    <row r="29" spans="1:3" ht="12.75" customHeight="1">
      <c r="A29" s="269"/>
      <c r="B29" s="269"/>
      <c r="C29" s="220"/>
    </row>
    <row r="30" spans="1:6" ht="15" customHeight="1">
      <c r="A30" s="219" t="s">
        <v>45</v>
      </c>
      <c r="B30" s="218" t="s">
        <v>46</v>
      </c>
      <c r="C30" s="280" t="s">
        <v>47</v>
      </c>
      <c r="D30" s="280" t="s">
        <v>48</v>
      </c>
      <c r="E30" s="280" t="s">
        <v>49</v>
      </c>
      <c r="F30" s="279" t="s">
        <v>303</v>
      </c>
    </row>
    <row r="31" spans="1:6" ht="15">
      <c r="A31" s="214" t="s">
        <v>1072</v>
      </c>
      <c r="B31" s="252" t="s">
        <v>1073</v>
      </c>
      <c r="C31" s="253">
        <v>45880124.47</v>
      </c>
      <c r="D31" s="253">
        <v>46995850.15</v>
      </c>
      <c r="E31" s="253">
        <f>D31-C31</f>
        <v>1115725.6799999997</v>
      </c>
      <c r="F31" s="252"/>
    </row>
    <row r="32" spans="1:6" ht="15">
      <c r="A32" s="214" t="s">
        <v>1074</v>
      </c>
      <c r="B32" s="252" t="s">
        <v>1075</v>
      </c>
      <c r="C32" s="253">
        <v>501875.42</v>
      </c>
      <c r="D32" s="253">
        <v>532174.1</v>
      </c>
      <c r="E32" s="253">
        <f aca="true" t="shared" si="1" ref="E32:E59">D32-C32</f>
        <v>30298.679999999993</v>
      </c>
      <c r="F32" s="252"/>
    </row>
    <row r="33" spans="1:6" ht="15">
      <c r="A33" s="214" t="s">
        <v>1076</v>
      </c>
      <c r="B33" s="252" t="s">
        <v>1077</v>
      </c>
      <c r="C33" s="253">
        <v>111071461.79</v>
      </c>
      <c r="D33" s="253">
        <v>122302541.22</v>
      </c>
      <c r="E33" s="253">
        <f t="shared" si="1"/>
        <v>11231079.429999992</v>
      </c>
      <c r="F33" s="252"/>
    </row>
    <row r="34" spans="1:6" ht="15">
      <c r="A34" s="214" t="s">
        <v>1078</v>
      </c>
      <c r="B34" s="252" t="s">
        <v>1079</v>
      </c>
      <c r="C34" s="253">
        <v>17407974.42</v>
      </c>
      <c r="D34" s="253">
        <v>19838079.9</v>
      </c>
      <c r="E34" s="253">
        <f t="shared" si="1"/>
        <v>2430105.4799999967</v>
      </c>
      <c r="F34" s="252"/>
    </row>
    <row r="35" spans="1:6" ht="15">
      <c r="A35" s="214" t="s">
        <v>1080</v>
      </c>
      <c r="B35" s="252" t="s">
        <v>1081</v>
      </c>
      <c r="C35" s="253">
        <v>60854.48</v>
      </c>
      <c r="D35" s="253">
        <v>57555.23</v>
      </c>
      <c r="E35" s="253">
        <f t="shared" si="1"/>
        <v>-3299.25</v>
      </c>
      <c r="F35" s="252"/>
    </row>
    <row r="36" spans="1:6" ht="15">
      <c r="A36" s="214" t="s">
        <v>1082</v>
      </c>
      <c r="B36" s="252" t="s">
        <v>1083</v>
      </c>
      <c r="C36" s="253">
        <v>1170361.1</v>
      </c>
      <c r="D36" s="253">
        <v>1170361.1</v>
      </c>
      <c r="E36" s="253">
        <f t="shared" si="1"/>
        <v>0</v>
      </c>
      <c r="F36" s="252"/>
    </row>
    <row r="37" spans="1:6" ht="15">
      <c r="A37" s="214" t="s">
        <v>1084</v>
      </c>
      <c r="B37" s="252" t="s">
        <v>1085</v>
      </c>
      <c r="C37" s="253">
        <v>5935577.34</v>
      </c>
      <c r="D37" s="253">
        <v>5935577.34</v>
      </c>
      <c r="E37" s="253">
        <f t="shared" si="1"/>
        <v>0</v>
      </c>
      <c r="F37" s="252"/>
    </row>
    <row r="38" spans="1:6" ht="15">
      <c r="A38" s="214" t="s">
        <v>1086</v>
      </c>
      <c r="B38" s="252" t="s">
        <v>1087</v>
      </c>
      <c r="C38" s="253">
        <v>726178.47</v>
      </c>
      <c r="D38" s="253">
        <v>1038030.93</v>
      </c>
      <c r="E38" s="253">
        <f t="shared" si="1"/>
        <v>311852.4600000001</v>
      </c>
      <c r="F38" s="252"/>
    </row>
    <row r="39" spans="1:6" ht="15">
      <c r="A39" s="214" t="s">
        <v>1088</v>
      </c>
      <c r="B39" s="252" t="s">
        <v>1089</v>
      </c>
      <c r="C39" s="253">
        <v>1512819.66</v>
      </c>
      <c r="D39" s="253">
        <v>1616174.27</v>
      </c>
      <c r="E39" s="253">
        <f t="shared" si="1"/>
        <v>103354.6100000001</v>
      </c>
      <c r="F39" s="252"/>
    </row>
    <row r="40" spans="1:6" ht="15">
      <c r="A40" s="214" t="s">
        <v>1090</v>
      </c>
      <c r="B40" s="252" t="s">
        <v>1091</v>
      </c>
      <c r="C40" s="253">
        <v>426265.95</v>
      </c>
      <c r="D40" s="253">
        <v>426265.95</v>
      </c>
      <c r="E40" s="253">
        <f t="shared" si="1"/>
        <v>0</v>
      </c>
      <c r="F40" s="252"/>
    </row>
    <row r="41" spans="1:6" ht="15">
      <c r="A41" s="214" t="s">
        <v>1092</v>
      </c>
      <c r="B41" s="252" t="s">
        <v>1093</v>
      </c>
      <c r="C41" s="253">
        <v>671641647.41</v>
      </c>
      <c r="D41" s="253">
        <v>454498594.63</v>
      </c>
      <c r="E41" s="253">
        <f t="shared" si="1"/>
        <v>-217143052.77999997</v>
      </c>
      <c r="F41" s="252"/>
    </row>
    <row r="42" spans="1:6" ht="15">
      <c r="A42" s="214" t="s">
        <v>1094</v>
      </c>
      <c r="B42" s="252" t="s">
        <v>1095</v>
      </c>
      <c r="C42" s="253">
        <v>18984105.65</v>
      </c>
      <c r="D42" s="253">
        <v>18818130.65</v>
      </c>
      <c r="E42" s="253">
        <f t="shared" si="1"/>
        <v>-165975</v>
      </c>
      <c r="F42" s="252"/>
    </row>
    <row r="43" spans="1:6" ht="15">
      <c r="A43" s="214" t="s">
        <v>1096</v>
      </c>
      <c r="B43" s="252" t="s">
        <v>1097</v>
      </c>
      <c r="C43" s="253">
        <v>10260704.71</v>
      </c>
      <c r="D43" s="253">
        <v>10260704.71</v>
      </c>
      <c r="E43" s="253">
        <f t="shared" si="1"/>
        <v>0</v>
      </c>
      <c r="F43" s="252"/>
    </row>
    <row r="44" spans="1:6" ht="15">
      <c r="A44" s="214" t="s">
        <v>1098</v>
      </c>
      <c r="B44" s="252" t="s">
        <v>1099</v>
      </c>
      <c r="C44" s="253">
        <v>77389</v>
      </c>
      <c r="D44" s="253">
        <v>77389</v>
      </c>
      <c r="E44" s="253">
        <f t="shared" si="1"/>
        <v>0</v>
      </c>
      <c r="F44" s="252"/>
    </row>
    <row r="45" spans="1:6" ht="15">
      <c r="A45" s="214" t="s">
        <v>1100</v>
      </c>
      <c r="B45" s="252" t="s">
        <v>1101</v>
      </c>
      <c r="C45" s="253">
        <v>34742802.68</v>
      </c>
      <c r="D45" s="253">
        <v>38453981.68</v>
      </c>
      <c r="E45" s="253">
        <f t="shared" si="1"/>
        <v>3711179</v>
      </c>
      <c r="F45" s="252"/>
    </row>
    <row r="46" spans="1:6" ht="15">
      <c r="A46" s="214" t="s">
        <v>1102</v>
      </c>
      <c r="B46" s="252" t="s">
        <v>1103</v>
      </c>
      <c r="C46" s="253">
        <v>58777516.78</v>
      </c>
      <c r="D46" s="253">
        <v>59850977.73</v>
      </c>
      <c r="E46" s="253">
        <f t="shared" si="1"/>
        <v>1073460.9499999955</v>
      </c>
      <c r="F46" s="252"/>
    </row>
    <row r="47" spans="1:6" ht="15">
      <c r="A47" s="214" t="s">
        <v>1104</v>
      </c>
      <c r="B47" s="252" t="s">
        <v>1105</v>
      </c>
      <c r="C47" s="253">
        <v>58406293.74</v>
      </c>
      <c r="D47" s="253">
        <v>58273077.46</v>
      </c>
      <c r="E47" s="253">
        <f t="shared" si="1"/>
        <v>-133216.2800000012</v>
      </c>
      <c r="F47" s="252"/>
    </row>
    <row r="48" spans="1:6" ht="15">
      <c r="A48" s="214" t="s">
        <v>1106</v>
      </c>
      <c r="B48" s="252" t="s">
        <v>1107</v>
      </c>
      <c r="C48" s="253">
        <v>273897.63</v>
      </c>
      <c r="D48" s="253">
        <v>273897.63</v>
      </c>
      <c r="E48" s="253">
        <f t="shared" si="1"/>
        <v>0</v>
      </c>
      <c r="F48" s="252"/>
    </row>
    <row r="49" spans="1:6" ht="15">
      <c r="A49" s="214" t="s">
        <v>1108</v>
      </c>
      <c r="B49" s="252" t="s">
        <v>1109</v>
      </c>
      <c r="C49" s="253">
        <v>7856905.13</v>
      </c>
      <c r="D49" s="253">
        <v>7870071.13</v>
      </c>
      <c r="E49" s="253">
        <f t="shared" si="1"/>
        <v>13166</v>
      </c>
      <c r="F49" s="252"/>
    </row>
    <row r="50" spans="1:6" ht="15">
      <c r="A50" s="214" t="s">
        <v>1110</v>
      </c>
      <c r="B50" s="252" t="s">
        <v>1111</v>
      </c>
      <c r="C50" s="253">
        <v>21624306.06</v>
      </c>
      <c r="D50" s="253">
        <v>21596256.06</v>
      </c>
      <c r="E50" s="253">
        <f t="shared" si="1"/>
        <v>-28050</v>
      </c>
      <c r="F50" s="252"/>
    </row>
    <row r="51" spans="1:6" ht="15">
      <c r="A51" s="214" t="s">
        <v>1112</v>
      </c>
      <c r="B51" s="252" t="s">
        <v>1113</v>
      </c>
      <c r="C51" s="253">
        <v>5426625.32</v>
      </c>
      <c r="D51" s="253">
        <v>5545427.69</v>
      </c>
      <c r="E51" s="253">
        <f t="shared" si="1"/>
        <v>118802.37000000011</v>
      </c>
      <c r="F51" s="252"/>
    </row>
    <row r="52" spans="1:6" ht="15">
      <c r="A52" s="214" t="s">
        <v>1114</v>
      </c>
      <c r="B52" s="252" t="s">
        <v>1115</v>
      </c>
      <c r="C52" s="253">
        <v>101561116.63</v>
      </c>
      <c r="D52" s="253">
        <v>108655153.29</v>
      </c>
      <c r="E52" s="253">
        <f t="shared" si="1"/>
        <v>7094036.660000011</v>
      </c>
      <c r="F52" s="252"/>
    </row>
    <row r="53" spans="1:6" ht="15">
      <c r="A53" s="214" t="s">
        <v>1116</v>
      </c>
      <c r="B53" s="252" t="s">
        <v>1117</v>
      </c>
      <c r="C53" s="253">
        <v>3668521.7</v>
      </c>
      <c r="D53" s="253">
        <v>4230717.05</v>
      </c>
      <c r="E53" s="253">
        <f t="shared" si="1"/>
        <v>562195.3499999996</v>
      </c>
      <c r="F53" s="252"/>
    </row>
    <row r="54" spans="1:6" ht="15">
      <c r="A54" s="214" t="s">
        <v>1118</v>
      </c>
      <c r="B54" s="252" t="s">
        <v>1119</v>
      </c>
      <c r="C54" s="253">
        <v>5990397.57</v>
      </c>
      <c r="D54" s="253">
        <v>6637511.88</v>
      </c>
      <c r="E54" s="253">
        <f t="shared" si="1"/>
        <v>647114.3099999996</v>
      </c>
      <c r="F54" s="252"/>
    </row>
    <row r="55" spans="1:6" ht="15">
      <c r="A55" s="214" t="s">
        <v>1120</v>
      </c>
      <c r="B55" s="252" t="s">
        <v>1121</v>
      </c>
      <c r="C55" s="253">
        <v>22541053.7</v>
      </c>
      <c r="D55" s="253">
        <v>23262646.47</v>
      </c>
      <c r="E55" s="253">
        <f t="shared" si="1"/>
        <v>721592.7699999996</v>
      </c>
      <c r="F55" s="252"/>
    </row>
    <row r="56" spans="1:6" ht="15">
      <c r="A56" s="214" t="s">
        <v>1122</v>
      </c>
      <c r="B56" s="252" t="s">
        <v>1123</v>
      </c>
      <c r="C56" s="253">
        <v>1423662.98</v>
      </c>
      <c r="D56" s="253">
        <v>1423662.98</v>
      </c>
      <c r="E56" s="253">
        <f t="shared" si="1"/>
        <v>0</v>
      </c>
      <c r="F56" s="252"/>
    </row>
    <row r="57" spans="1:6" ht="15">
      <c r="A57" s="214" t="s">
        <v>1124</v>
      </c>
      <c r="B57" s="252" t="s">
        <v>1125</v>
      </c>
      <c r="C57" s="253">
        <v>828281</v>
      </c>
      <c r="D57" s="253">
        <v>1273281</v>
      </c>
      <c r="E57" s="253">
        <f t="shared" si="1"/>
        <v>445000</v>
      </c>
      <c r="F57" s="252"/>
    </row>
    <row r="58" spans="1:6" ht="15">
      <c r="A58" s="214" t="s">
        <v>1126</v>
      </c>
      <c r="B58" s="252" t="s">
        <v>1127</v>
      </c>
      <c r="C58" s="253">
        <v>280000</v>
      </c>
      <c r="D58" s="253">
        <v>280000</v>
      </c>
      <c r="E58" s="253">
        <f t="shared" si="1"/>
        <v>0</v>
      </c>
      <c r="F58" s="252"/>
    </row>
    <row r="59" spans="1:6" ht="15">
      <c r="A59" s="214" t="s">
        <v>1128</v>
      </c>
      <c r="B59" s="252" t="s">
        <v>1129</v>
      </c>
      <c r="C59" s="253">
        <v>305443.03</v>
      </c>
      <c r="D59" s="253">
        <v>25443.03</v>
      </c>
      <c r="E59" s="253">
        <f t="shared" si="1"/>
        <v>-280000</v>
      </c>
      <c r="F59" s="252"/>
    </row>
    <row r="60" spans="1:6" ht="15">
      <c r="A60" s="62"/>
      <c r="B60" s="62" t="s">
        <v>312</v>
      </c>
      <c r="C60" s="235">
        <f>SUM(C31:C59)</f>
        <v>1209364163.82</v>
      </c>
      <c r="D60" s="235">
        <f>SUM(D31:D59)</f>
        <v>1021219534.2599999</v>
      </c>
      <c r="E60" s="235">
        <f>SUM(E31:E59)</f>
        <v>-188144629.56</v>
      </c>
      <c r="F60" s="235"/>
    </row>
    <row r="61" spans="1:6" s="8" customFormat="1" ht="15">
      <c r="A61" s="59"/>
      <c r="B61" s="59"/>
      <c r="C61" s="11"/>
      <c r="D61" s="11"/>
      <c r="E61" s="11"/>
      <c r="F61" s="11"/>
    </row>
    <row r="62" spans="1:6" s="8" customFormat="1" ht="15">
      <c r="A62" s="59"/>
      <c r="B62" s="59"/>
      <c r="C62" s="11"/>
      <c r="D62" s="11"/>
      <c r="E62" s="11"/>
      <c r="F62" s="11"/>
    </row>
    <row r="63" spans="1:7" s="8" customFormat="1" ht="11.25" customHeight="1">
      <c r="A63" s="208" t="s">
        <v>311</v>
      </c>
      <c r="B63" s="208"/>
      <c r="C63" s="281"/>
      <c r="D63" s="281"/>
      <c r="E63" s="281"/>
      <c r="G63" s="258" t="s">
        <v>304</v>
      </c>
    </row>
    <row r="64" spans="1:6" s="8" customFormat="1" ht="15">
      <c r="A64" s="269"/>
      <c r="B64" s="269"/>
      <c r="C64" s="220"/>
      <c r="D64" s="7"/>
      <c r="E64" s="7"/>
      <c r="F64" s="89"/>
    </row>
    <row r="65" spans="1:8" s="8" customFormat="1" ht="27.9" customHeight="1">
      <c r="A65" s="219" t="s">
        <v>45</v>
      </c>
      <c r="B65" s="218" t="s">
        <v>46</v>
      </c>
      <c r="C65" s="280" t="s">
        <v>47</v>
      </c>
      <c r="D65" s="280" t="s">
        <v>48</v>
      </c>
      <c r="E65" s="280" t="s">
        <v>49</v>
      </c>
      <c r="F65" s="279" t="s">
        <v>303</v>
      </c>
      <c r="G65" s="279" t="s">
        <v>302</v>
      </c>
      <c r="H65" s="279" t="s">
        <v>301</v>
      </c>
    </row>
    <row r="66" spans="1:8" s="8" customFormat="1" ht="15">
      <c r="A66" s="214"/>
      <c r="B66" s="442" t="s">
        <v>527</v>
      </c>
      <c r="C66" s="213"/>
      <c r="D66" s="253"/>
      <c r="E66" s="253"/>
      <c r="F66" s="252"/>
      <c r="G66" s="252"/>
      <c r="H66" s="252"/>
    </row>
    <row r="67" spans="1:8" s="8" customFormat="1" ht="15">
      <c r="A67" s="62"/>
      <c r="B67" s="62" t="s">
        <v>310</v>
      </c>
      <c r="C67" s="235">
        <f>SUM(C66:C66)</f>
        <v>0</v>
      </c>
      <c r="D67" s="235">
        <f>SUM(D66:D66)</f>
        <v>0</v>
      </c>
      <c r="E67" s="235">
        <f>SUM(E66:E66)</f>
        <v>0</v>
      </c>
      <c r="F67" s="235"/>
      <c r="G67" s="235"/>
      <c r="H67" s="235"/>
    </row>
    <row r="68" spans="1:6" s="8" customFormat="1" ht="15">
      <c r="A68" s="15"/>
      <c r="B68" s="15"/>
      <c r="C68" s="16"/>
      <c r="D68" s="16"/>
      <c r="E68" s="16"/>
      <c r="F68" s="11"/>
    </row>
    <row r="70" spans="1:7" ht="15">
      <c r="A70" s="208" t="s">
        <v>309</v>
      </c>
      <c r="B70" s="208"/>
      <c r="C70" s="281"/>
      <c r="D70" s="281"/>
      <c r="E70" s="281"/>
      <c r="G70" s="258" t="s">
        <v>304</v>
      </c>
    </row>
    <row r="71" spans="1:8" ht="15">
      <c r="A71" s="269"/>
      <c r="B71" s="269"/>
      <c r="C71" s="220"/>
      <c r="H71" s="7"/>
    </row>
    <row r="72" spans="1:8" ht="27.9" customHeight="1">
      <c r="A72" s="219" t="s">
        <v>45</v>
      </c>
      <c r="B72" s="218" t="s">
        <v>46</v>
      </c>
      <c r="C72" s="280" t="s">
        <v>47</v>
      </c>
      <c r="D72" s="280" t="s">
        <v>48</v>
      </c>
      <c r="E72" s="280" t="s">
        <v>49</v>
      </c>
      <c r="F72" s="279" t="s">
        <v>303</v>
      </c>
      <c r="G72" s="279" t="s">
        <v>302</v>
      </c>
      <c r="H72" s="279" t="s">
        <v>301</v>
      </c>
    </row>
    <row r="73" spans="1:8" ht="15">
      <c r="A73" s="214"/>
      <c r="B73" s="442" t="s">
        <v>527</v>
      </c>
      <c r="C73" s="213"/>
      <c r="D73" s="253"/>
      <c r="E73" s="253"/>
      <c r="F73" s="252"/>
      <c r="G73" s="252"/>
      <c r="H73" s="252"/>
    </row>
    <row r="74" spans="1:8" ht="15">
      <c r="A74" s="62"/>
      <c r="B74" s="62" t="s">
        <v>308</v>
      </c>
      <c r="C74" s="235">
        <f>SUM(C73:C73)</f>
        <v>0</v>
      </c>
      <c r="D74" s="235">
        <f>SUM(D73:D73)</f>
        <v>0</v>
      </c>
      <c r="E74" s="235">
        <f>SUM(E73:E73)</f>
        <v>0</v>
      </c>
      <c r="F74" s="235"/>
      <c r="G74" s="235"/>
      <c r="H74" s="235"/>
    </row>
    <row r="77" spans="1:7" ht="15">
      <c r="A77" s="208" t="s">
        <v>307</v>
      </c>
      <c r="B77" s="208"/>
      <c r="C77" s="281"/>
      <c r="D77" s="281"/>
      <c r="E77" s="281"/>
      <c r="G77" s="258" t="s">
        <v>304</v>
      </c>
    </row>
    <row r="78" spans="1:3" ht="15">
      <c r="A78" s="269"/>
      <c r="B78" s="269"/>
      <c r="C78" s="220"/>
    </row>
    <row r="79" spans="1:8" ht="27.9" customHeight="1">
      <c r="A79" s="219" t="s">
        <v>45</v>
      </c>
      <c r="B79" s="218" t="s">
        <v>46</v>
      </c>
      <c r="C79" s="280" t="s">
        <v>47</v>
      </c>
      <c r="D79" s="280" t="s">
        <v>48</v>
      </c>
      <c r="E79" s="280" t="s">
        <v>49</v>
      </c>
      <c r="F79" s="279" t="s">
        <v>303</v>
      </c>
      <c r="G79" s="279" t="s">
        <v>302</v>
      </c>
      <c r="H79" s="279" t="s">
        <v>301</v>
      </c>
    </row>
    <row r="80" spans="1:8" ht="15">
      <c r="A80" s="214" t="s">
        <v>1130</v>
      </c>
      <c r="B80" s="252" t="s">
        <v>1073</v>
      </c>
      <c r="C80" s="213">
        <v>28483629.81</v>
      </c>
      <c r="D80" s="253">
        <v>30720813.19</v>
      </c>
      <c r="E80" s="253">
        <f>D80-C80</f>
        <v>2237183.3800000027</v>
      </c>
      <c r="F80" s="252" t="s">
        <v>1165</v>
      </c>
      <c r="G80" s="273" t="s">
        <v>1166</v>
      </c>
      <c r="H80" s="443">
        <v>0.1</v>
      </c>
    </row>
    <row r="81" spans="1:8" ht="15">
      <c r="A81" s="214" t="s">
        <v>1131</v>
      </c>
      <c r="B81" s="252" t="s">
        <v>1132</v>
      </c>
      <c r="C81" s="213">
        <v>93329.93</v>
      </c>
      <c r="D81" s="253">
        <v>127076.53</v>
      </c>
      <c r="E81" s="253">
        <f aca="true" t="shared" si="2" ref="E81:E104">D81-C81</f>
        <v>33746.600000000006</v>
      </c>
      <c r="F81" s="252" t="s">
        <v>1165</v>
      </c>
      <c r="G81" s="273" t="s">
        <v>1166</v>
      </c>
      <c r="H81" s="443">
        <v>0.1</v>
      </c>
    </row>
    <row r="82" spans="1:8" ht="15">
      <c r="A82" s="214" t="s">
        <v>1133</v>
      </c>
      <c r="B82" s="252" t="s">
        <v>1134</v>
      </c>
      <c r="C82" s="213">
        <v>321024.6</v>
      </c>
      <c r="D82" s="253">
        <v>415935.46</v>
      </c>
      <c r="E82" s="253">
        <f t="shared" si="2"/>
        <v>94910.86000000004</v>
      </c>
      <c r="F82" s="252" t="s">
        <v>1165</v>
      </c>
      <c r="G82" s="273" t="s">
        <v>1166</v>
      </c>
      <c r="H82" s="443">
        <v>0.1</v>
      </c>
    </row>
    <row r="83" spans="1:8" ht="15">
      <c r="A83" s="214" t="s">
        <v>1135</v>
      </c>
      <c r="B83" s="252" t="s">
        <v>1136</v>
      </c>
      <c r="C83" s="213">
        <v>88876589.34</v>
      </c>
      <c r="D83" s="253">
        <v>99101694.04</v>
      </c>
      <c r="E83" s="253">
        <f t="shared" si="2"/>
        <v>10225104.700000003</v>
      </c>
      <c r="F83" s="252" t="s">
        <v>1165</v>
      </c>
      <c r="G83" s="273" t="s">
        <v>1166</v>
      </c>
      <c r="H83" s="443">
        <v>0.333</v>
      </c>
    </row>
    <row r="84" spans="1:8" ht="15">
      <c r="A84" s="214" t="s">
        <v>1137</v>
      </c>
      <c r="B84" s="252" t="s">
        <v>1079</v>
      </c>
      <c r="C84" s="213">
        <v>2267636.67</v>
      </c>
      <c r="D84" s="253">
        <v>3549567.94</v>
      </c>
      <c r="E84" s="253">
        <f t="shared" si="2"/>
        <v>1281931.27</v>
      </c>
      <c r="F84" s="252" t="s">
        <v>1165</v>
      </c>
      <c r="G84" s="273" t="s">
        <v>1166</v>
      </c>
      <c r="H84" s="443">
        <v>0.1</v>
      </c>
    </row>
    <row r="85" spans="1:8" ht="15">
      <c r="A85" s="214" t="s">
        <v>1138</v>
      </c>
      <c r="B85" s="252" t="s">
        <v>1081</v>
      </c>
      <c r="C85" s="213">
        <v>24101.47</v>
      </c>
      <c r="D85" s="253">
        <v>34631.68</v>
      </c>
      <c r="E85" s="253">
        <f t="shared" si="2"/>
        <v>10530.21</v>
      </c>
      <c r="F85" s="252" t="s">
        <v>1165</v>
      </c>
      <c r="G85" s="273" t="s">
        <v>1166</v>
      </c>
      <c r="H85" s="443">
        <v>0.333</v>
      </c>
    </row>
    <row r="86" spans="1:8" ht="15">
      <c r="A86" s="214" t="s">
        <v>1139</v>
      </c>
      <c r="B86" s="252" t="s">
        <v>1083</v>
      </c>
      <c r="C86" s="213">
        <v>989457.17</v>
      </c>
      <c r="D86" s="253">
        <v>1033316.1</v>
      </c>
      <c r="E86" s="253">
        <f t="shared" si="2"/>
        <v>43858.929999999935</v>
      </c>
      <c r="F86" s="252" t="s">
        <v>1165</v>
      </c>
      <c r="G86" s="273" t="s">
        <v>1166</v>
      </c>
      <c r="H86" s="443">
        <v>0.2</v>
      </c>
    </row>
    <row r="87" spans="1:8" ht="15">
      <c r="A87" s="214" t="s">
        <v>1140</v>
      </c>
      <c r="B87" s="252" t="s">
        <v>1085</v>
      </c>
      <c r="C87" s="213">
        <v>5913852.64</v>
      </c>
      <c r="D87" s="253">
        <v>5925967.17</v>
      </c>
      <c r="E87" s="253">
        <f t="shared" si="2"/>
        <v>12114.53000000026</v>
      </c>
      <c r="F87" s="252" t="s">
        <v>1165</v>
      </c>
      <c r="G87" s="273" t="s">
        <v>1166</v>
      </c>
      <c r="H87" s="443">
        <v>0.333</v>
      </c>
    </row>
    <row r="88" spans="1:8" ht="15">
      <c r="A88" s="214" t="s">
        <v>1141</v>
      </c>
      <c r="B88" s="252" t="s">
        <v>1142</v>
      </c>
      <c r="C88" s="213">
        <v>428211.93</v>
      </c>
      <c r="D88" s="253">
        <v>503957.51</v>
      </c>
      <c r="E88" s="253">
        <f t="shared" si="2"/>
        <v>75745.58000000002</v>
      </c>
      <c r="F88" s="252" t="s">
        <v>1165</v>
      </c>
      <c r="G88" s="273" t="s">
        <v>1166</v>
      </c>
      <c r="H88" s="443">
        <v>0.2</v>
      </c>
    </row>
    <row r="89" spans="1:8" ht="15">
      <c r="A89" s="214" t="s">
        <v>1143</v>
      </c>
      <c r="B89" s="252" t="s">
        <v>1089</v>
      </c>
      <c r="C89" s="213">
        <v>386762.26</v>
      </c>
      <c r="D89" s="253">
        <v>578570.37</v>
      </c>
      <c r="E89" s="253">
        <f t="shared" si="2"/>
        <v>191808.11</v>
      </c>
      <c r="F89" s="252" t="s">
        <v>1165</v>
      </c>
      <c r="G89" s="273" t="s">
        <v>1166</v>
      </c>
      <c r="H89" s="443">
        <v>0.2</v>
      </c>
    </row>
    <row r="90" spans="1:8" ht="15">
      <c r="A90" s="214" t="s">
        <v>1144</v>
      </c>
      <c r="B90" s="252" t="s">
        <v>1091</v>
      </c>
      <c r="C90" s="213">
        <v>382330.11</v>
      </c>
      <c r="D90" s="253">
        <v>394066.56</v>
      </c>
      <c r="E90" s="253">
        <f t="shared" si="2"/>
        <v>11736.450000000012</v>
      </c>
      <c r="F90" s="252" t="s">
        <v>1165</v>
      </c>
      <c r="G90" s="273" t="s">
        <v>1166</v>
      </c>
      <c r="H90" s="443">
        <v>0.2</v>
      </c>
    </row>
    <row r="91" spans="1:8" ht="15">
      <c r="A91" s="214" t="s">
        <v>1145</v>
      </c>
      <c r="B91" s="252" t="s">
        <v>1146</v>
      </c>
      <c r="C91" s="213">
        <v>472398757.03</v>
      </c>
      <c r="D91" s="253">
        <v>366431324.43</v>
      </c>
      <c r="E91" s="253">
        <f t="shared" si="2"/>
        <v>-105967432.59999996</v>
      </c>
      <c r="F91" s="252" t="s">
        <v>1165</v>
      </c>
      <c r="G91" s="273" t="s">
        <v>1166</v>
      </c>
      <c r="H91" s="443">
        <v>0.2</v>
      </c>
    </row>
    <row r="92" spans="1:8" ht="15">
      <c r="A92" s="214" t="s">
        <v>1147</v>
      </c>
      <c r="B92" s="252" t="s">
        <v>1095</v>
      </c>
      <c r="C92" s="213">
        <v>11336273.93</v>
      </c>
      <c r="D92" s="253">
        <v>12652173.33</v>
      </c>
      <c r="E92" s="253">
        <f t="shared" si="2"/>
        <v>1315899.4000000004</v>
      </c>
      <c r="F92" s="252" t="s">
        <v>1165</v>
      </c>
      <c r="G92" s="273" t="s">
        <v>1166</v>
      </c>
      <c r="H92" s="443">
        <v>0.2</v>
      </c>
    </row>
    <row r="93" spans="1:8" ht="15">
      <c r="A93" s="214" t="s">
        <v>1148</v>
      </c>
      <c r="B93" s="252" t="s">
        <v>1097</v>
      </c>
      <c r="C93" s="213">
        <v>9688259.07</v>
      </c>
      <c r="D93" s="253">
        <v>9848326.24</v>
      </c>
      <c r="E93" s="253">
        <f t="shared" si="2"/>
        <v>160067.16999999993</v>
      </c>
      <c r="F93" s="252" t="s">
        <v>1165</v>
      </c>
      <c r="G93" s="273" t="s">
        <v>1166</v>
      </c>
      <c r="H93" s="443">
        <v>0.2</v>
      </c>
    </row>
    <row r="94" spans="1:8" ht="15">
      <c r="A94" s="214" t="s">
        <v>1149</v>
      </c>
      <c r="B94" s="252" t="s">
        <v>1099</v>
      </c>
      <c r="C94" s="213">
        <v>77389</v>
      </c>
      <c r="D94" s="253">
        <v>77389</v>
      </c>
      <c r="E94" s="253">
        <f t="shared" si="2"/>
        <v>0</v>
      </c>
      <c r="F94" s="252" t="s">
        <v>1165</v>
      </c>
      <c r="G94" s="273" t="s">
        <v>1166</v>
      </c>
      <c r="H94" s="443">
        <v>0.2</v>
      </c>
    </row>
    <row r="95" spans="1:8" ht="15">
      <c r="A95" s="214" t="s">
        <v>1150</v>
      </c>
      <c r="B95" s="252" t="s">
        <v>1101</v>
      </c>
      <c r="C95" s="213">
        <v>22610308.67</v>
      </c>
      <c r="D95" s="253">
        <v>25203637.49</v>
      </c>
      <c r="E95" s="253">
        <f t="shared" si="2"/>
        <v>2593328.8199999966</v>
      </c>
      <c r="F95" s="252" t="s">
        <v>1165</v>
      </c>
      <c r="G95" s="273" t="s">
        <v>1166</v>
      </c>
      <c r="H95" s="443">
        <v>0.2</v>
      </c>
    </row>
    <row r="96" spans="1:8" ht="15">
      <c r="A96" s="214" t="s">
        <v>1151</v>
      </c>
      <c r="B96" s="252" t="s">
        <v>1103</v>
      </c>
      <c r="C96" s="213">
        <v>63763773.28</v>
      </c>
      <c r="D96" s="253">
        <v>69259527.78</v>
      </c>
      <c r="E96" s="253">
        <f t="shared" si="2"/>
        <v>5495754.5</v>
      </c>
      <c r="F96" s="252" t="s">
        <v>1165</v>
      </c>
      <c r="G96" s="273" t="s">
        <v>1166</v>
      </c>
      <c r="H96" s="443">
        <v>0.1</v>
      </c>
    </row>
    <row r="97" spans="1:8" ht="15">
      <c r="A97" s="214" t="s">
        <v>1152</v>
      </c>
      <c r="B97" s="252" t="s">
        <v>1107</v>
      </c>
      <c r="C97" s="213">
        <v>75017.63</v>
      </c>
      <c r="D97" s="253">
        <v>93118.14</v>
      </c>
      <c r="E97" s="253">
        <f t="shared" si="2"/>
        <v>18100.509999999995</v>
      </c>
      <c r="F97" s="252" t="s">
        <v>1165</v>
      </c>
      <c r="G97" s="273" t="s">
        <v>1166</v>
      </c>
      <c r="H97" s="443">
        <v>0.1</v>
      </c>
    </row>
    <row r="98" spans="1:8" ht="15">
      <c r="A98" s="214" t="s">
        <v>1153</v>
      </c>
      <c r="B98" s="252" t="s">
        <v>1109</v>
      </c>
      <c r="C98" s="213">
        <v>5418374.85</v>
      </c>
      <c r="D98" s="253">
        <v>5808292.1</v>
      </c>
      <c r="E98" s="253">
        <f t="shared" si="2"/>
        <v>389917.25</v>
      </c>
      <c r="F98" s="252" t="s">
        <v>1165</v>
      </c>
      <c r="G98" s="273" t="s">
        <v>1166</v>
      </c>
      <c r="H98" s="443">
        <v>0.1</v>
      </c>
    </row>
    <row r="99" spans="1:8" ht="15">
      <c r="A99" s="214" t="s">
        <v>1154</v>
      </c>
      <c r="B99" s="252" t="s">
        <v>1111</v>
      </c>
      <c r="C99" s="213">
        <v>14901195.46</v>
      </c>
      <c r="D99" s="253">
        <v>15998794.95</v>
      </c>
      <c r="E99" s="253">
        <f t="shared" si="2"/>
        <v>1097599.4899999984</v>
      </c>
      <c r="F99" s="252" t="s">
        <v>1165</v>
      </c>
      <c r="G99" s="273" t="s">
        <v>1166</v>
      </c>
      <c r="H99" s="443">
        <v>0.1</v>
      </c>
    </row>
    <row r="100" spans="1:8" ht="15">
      <c r="A100" s="214" t="s">
        <v>1155</v>
      </c>
      <c r="B100" s="252" t="s">
        <v>1113</v>
      </c>
      <c r="C100" s="213">
        <v>3114759.91</v>
      </c>
      <c r="D100" s="253">
        <v>3358789.39</v>
      </c>
      <c r="E100" s="253">
        <f t="shared" si="2"/>
        <v>244029.47999999998</v>
      </c>
      <c r="F100" s="252" t="s">
        <v>1165</v>
      </c>
      <c r="G100" s="273" t="s">
        <v>1166</v>
      </c>
      <c r="H100" s="443">
        <v>0.1</v>
      </c>
    </row>
    <row r="101" spans="1:8" ht="15">
      <c r="A101" s="214" t="s">
        <v>1156</v>
      </c>
      <c r="B101" s="252" t="s">
        <v>1157</v>
      </c>
      <c r="C101" s="213">
        <v>53078542.06</v>
      </c>
      <c r="D101" s="253">
        <v>58815780.39</v>
      </c>
      <c r="E101" s="253">
        <f t="shared" si="2"/>
        <v>5737238.329999998</v>
      </c>
      <c r="F101" s="252" t="s">
        <v>1165</v>
      </c>
      <c r="G101" s="273" t="s">
        <v>1166</v>
      </c>
      <c r="H101" s="443">
        <v>0.1</v>
      </c>
    </row>
    <row r="102" spans="1:8" ht="15">
      <c r="A102" s="214" t="s">
        <v>1158</v>
      </c>
      <c r="B102" s="252" t="s">
        <v>1117</v>
      </c>
      <c r="C102" s="213">
        <v>1020854.77</v>
      </c>
      <c r="D102" s="253">
        <v>1277059.78</v>
      </c>
      <c r="E102" s="253">
        <f t="shared" si="2"/>
        <v>256205.01</v>
      </c>
      <c r="F102" s="252" t="s">
        <v>1165</v>
      </c>
      <c r="G102" s="273" t="s">
        <v>1166</v>
      </c>
      <c r="H102" s="443">
        <v>0.1</v>
      </c>
    </row>
    <row r="103" spans="1:8" ht="15">
      <c r="A103" s="214" t="s">
        <v>1159</v>
      </c>
      <c r="B103" s="252" t="s">
        <v>1119</v>
      </c>
      <c r="C103" s="213">
        <v>2863484.54</v>
      </c>
      <c r="D103" s="253">
        <v>3238133.5</v>
      </c>
      <c r="E103" s="253">
        <f t="shared" si="2"/>
        <v>374648.95999999996</v>
      </c>
      <c r="F103" s="252" t="s">
        <v>1165</v>
      </c>
      <c r="G103" s="273" t="s">
        <v>1166</v>
      </c>
      <c r="H103" s="443">
        <v>0.1</v>
      </c>
    </row>
    <row r="104" spans="1:8" ht="15">
      <c r="A104" s="214" t="s">
        <v>1160</v>
      </c>
      <c r="B104" s="252" t="s">
        <v>1121</v>
      </c>
      <c r="C104" s="213">
        <v>17589225.49</v>
      </c>
      <c r="D104" s="253">
        <v>18572146.2</v>
      </c>
      <c r="E104" s="253">
        <f t="shared" si="2"/>
        <v>982920.7100000009</v>
      </c>
      <c r="F104" s="252" t="s">
        <v>1165</v>
      </c>
      <c r="G104" s="273" t="s">
        <v>1166</v>
      </c>
      <c r="H104" s="443">
        <v>0.1</v>
      </c>
    </row>
    <row r="105" spans="1:8" ht="15">
      <c r="A105" s="62"/>
      <c r="B105" s="62" t="s">
        <v>306</v>
      </c>
      <c r="C105" s="235">
        <f>SUM(C80:C104)</f>
        <v>806103141.6199999</v>
      </c>
      <c r="D105" s="235">
        <f>SUM(D80:D104)</f>
        <v>733020089.27</v>
      </c>
      <c r="E105" s="235">
        <f>SUM(E80:E104)</f>
        <v>-73083052.34999996</v>
      </c>
      <c r="F105" s="235"/>
      <c r="G105" s="235"/>
      <c r="H105" s="235"/>
    </row>
    <row r="108" spans="1:7" ht="15">
      <c r="A108" s="208" t="s">
        <v>305</v>
      </c>
      <c r="B108" s="208"/>
      <c r="C108" s="281"/>
      <c r="D108" s="281"/>
      <c r="E108" s="281"/>
      <c r="G108" s="258" t="s">
        <v>304</v>
      </c>
    </row>
    <row r="109" spans="1:3" ht="15">
      <c r="A109" s="269"/>
      <c r="B109" s="269"/>
      <c r="C109" s="220"/>
    </row>
    <row r="110" spans="1:8" ht="27.9" customHeight="1">
      <c r="A110" s="219" t="s">
        <v>45</v>
      </c>
      <c r="B110" s="218" t="s">
        <v>46</v>
      </c>
      <c r="C110" s="280" t="s">
        <v>47</v>
      </c>
      <c r="D110" s="280" t="s">
        <v>48</v>
      </c>
      <c r="E110" s="280" t="s">
        <v>49</v>
      </c>
      <c r="F110" s="279" t="s">
        <v>303</v>
      </c>
      <c r="G110" s="279" t="s">
        <v>302</v>
      </c>
      <c r="H110" s="279" t="s">
        <v>301</v>
      </c>
    </row>
    <row r="111" spans="1:8" ht="15">
      <c r="A111" s="214" t="s">
        <v>1167</v>
      </c>
      <c r="B111" s="252" t="s">
        <v>1168</v>
      </c>
      <c r="C111" s="213">
        <v>290613.8</v>
      </c>
      <c r="D111" s="253">
        <v>409650.33</v>
      </c>
      <c r="E111" s="253">
        <f>C111-D111</f>
        <v>-119036.53000000003</v>
      </c>
      <c r="F111" s="252" t="s">
        <v>1165</v>
      </c>
      <c r="G111" s="273" t="s">
        <v>1166</v>
      </c>
      <c r="H111" s="444">
        <v>0.2</v>
      </c>
    </row>
    <row r="112" spans="1:8" ht="15">
      <c r="A112" s="62"/>
      <c r="B112" s="62" t="s">
        <v>300</v>
      </c>
      <c r="C112" s="235">
        <f>SUM(C111:C111)</f>
        <v>290613.8</v>
      </c>
      <c r="D112" s="235">
        <f>SUM(D111:D111)</f>
        <v>409650.33</v>
      </c>
      <c r="E112" s="235">
        <f>SUM(E111:E111)</f>
        <v>-119036.53000000003</v>
      </c>
      <c r="F112" s="235"/>
      <c r="G112" s="235"/>
      <c r="H112" s="235"/>
    </row>
  </sheetData>
  <dataValidations count="8">
    <dataValidation allowBlank="1" showInputMessage="1" showErrorMessage="1" prompt="Importe final del periodo que corresponde la información financiera trimestral que se presenta." sqref="D6 D30 D65 D72 D79 D110"/>
    <dataValidation allowBlank="1" showInputMessage="1" showErrorMessage="1" prompt="Saldo al 31 de diciembre del año anterior del ejercio que se presenta." sqref="C6 C30 C65 C72 C79 C110"/>
    <dataValidation allowBlank="1" showInputMessage="1" showErrorMessage="1" prompt="Corresponde al número de la cuenta de acuerdo al Plan de Cuentas emitido por el CONAC (DOF 23/12/2015)." sqref="A6 A30 A65 A72 A79 A110"/>
    <dataValidation allowBlank="1" showInputMessage="1" showErrorMessage="1" prompt="Indicar la tasa de aplicación." sqref="H65 H72 H79 H110"/>
    <dataValidation allowBlank="1" showInputMessage="1" showErrorMessage="1" prompt="Indicar el método de depreciación." sqref="G65 G72 G79 G110"/>
    <dataValidation allowBlank="1" showInputMessage="1" showErrorMessage="1" prompt="Corresponde al nombre o descripción de la cuenta de acuerdo al Plan de Cuentas emitido por el CONAC." sqref="B6 B30 B65 B72 B79 B110"/>
    <dataValidation allowBlank="1" showInputMessage="1" showErrorMessage="1" prompt="Diferencia entre el saldo final y el inicial presentados." sqref="E6 E30 E65 E72 E79 E110"/>
    <dataValidation allowBlank="1" showInputMessage="1" showErrorMessage="1" prompt="Criterio para la aplicación de depreciación: anual, mensual, trimestral, etc." sqref="F6 F30 F110 F72 F79 F65"/>
  </dataValidations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E11" sqref="E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503" t="s">
        <v>142</v>
      </c>
      <c r="B2" s="504"/>
      <c r="C2" s="16"/>
      <c r="D2" s="16"/>
      <c r="E2" s="16"/>
      <c r="F2" s="11"/>
    </row>
    <row r="3" spans="1:6" ht="10.8" thickBot="1">
      <c r="A3" s="88"/>
      <c r="B3" s="88"/>
      <c r="C3" s="88"/>
      <c r="D3" s="88"/>
      <c r="E3" s="88"/>
      <c r="F3" s="88"/>
    </row>
    <row r="4" spans="1:6" ht="14.1" customHeight="1">
      <c r="A4" s="137" t="s">
        <v>233</v>
      </c>
      <c r="B4" s="94"/>
      <c r="C4" s="94"/>
      <c r="D4" s="94"/>
      <c r="E4" s="94"/>
      <c r="F4" s="95"/>
    </row>
    <row r="5" spans="1:6" ht="14.1" customHeight="1">
      <c r="A5" s="139" t="s">
        <v>143</v>
      </c>
      <c r="B5" s="12"/>
      <c r="C5" s="12"/>
      <c r="D5" s="12"/>
      <c r="E5" s="12"/>
      <c r="F5" s="96"/>
    </row>
    <row r="6" spans="1:6" ht="14.1" customHeight="1">
      <c r="A6" s="139" t="s">
        <v>167</v>
      </c>
      <c r="B6" s="92"/>
      <c r="C6" s="92"/>
      <c r="D6" s="92"/>
      <c r="E6" s="92"/>
      <c r="F6" s="96"/>
    </row>
    <row r="7" spans="1:6" ht="14.1" customHeight="1">
      <c r="A7" s="139" t="s">
        <v>168</v>
      </c>
      <c r="B7" s="92"/>
      <c r="C7" s="92"/>
      <c r="D7" s="92"/>
      <c r="E7" s="92"/>
      <c r="F7" s="96"/>
    </row>
    <row r="8" spans="1:6" ht="14.1" customHeight="1">
      <c r="A8" s="139" t="s">
        <v>169</v>
      </c>
      <c r="B8" s="12"/>
      <c r="C8" s="22"/>
      <c r="D8" s="22"/>
      <c r="E8" s="22"/>
      <c r="F8" s="96"/>
    </row>
    <row r="9" spans="1:6" ht="14.1" customHeight="1" thickBot="1">
      <c r="A9" s="158" t="s">
        <v>170</v>
      </c>
      <c r="B9" s="97"/>
      <c r="C9" s="97"/>
      <c r="D9" s="97"/>
      <c r="E9" s="97"/>
      <c r="F9" s="98"/>
    </row>
    <row r="10" spans="1:6" ht="15">
      <c r="A10" s="88"/>
      <c r="B10" s="88"/>
      <c r="C10" s="88"/>
      <c r="D10" s="88"/>
      <c r="E10" s="88"/>
      <c r="F10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6"/>
  <sheetViews>
    <sheetView view="pageBreakPreview" zoomScaleSheetLayoutView="100" workbookViewId="0" topLeftCell="A1">
      <selection activeCell="H10" sqref="H10"/>
    </sheetView>
  </sheetViews>
  <sheetFormatPr defaultColWidth="11.421875" defaultRowHeight="15"/>
  <cols>
    <col min="1" max="1" width="21.421875" style="89" customWidth="1"/>
    <col min="2" max="2" width="33.421875" style="89" bestFit="1" customWidth="1"/>
    <col min="3" max="3" width="12.28125" style="7" bestFit="1" customWidth="1"/>
    <col min="4" max="4" width="11.140625" style="7" bestFit="1" customWidth="1"/>
    <col min="5" max="5" width="10.00390625" style="7" bestFit="1" customWidth="1"/>
    <col min="6" max="6" width="17.7109375" style="89" customWidth="1"/>
    <col min="7" max="16384" width="11.421875" style="89" customWidth="1"/>
  </cols>
  <sheetData>
    <row r="1" spans="1:6" ht="11.25" customHeight="1">
      <c r="A1" s="3" t="s">
        <v>43</v>
      </c>
      <c r="B1" s="3"/>
      <c r="C1" s="238"/>
      <c r="D1" s="238"/>
      <c r="E1" s="238"/>
      <c r="F1" s="5"/>
    </row>
    <row r="2" spans="1:5" ht="11.25" customHeight="1">
      <c r="A2" s="3" t="s">
        <v>138</v>
      </c>
      <c r="B2" s="3"/>
      <c r="C2" s="238"/>
      <c r="D2" s="238"/>
      <c r="E2" s="238"/>
    </row>
    <row r="3" spans="1:5" ht="11.25" customHeight="1">
      <c r="A3" s="3"/>
      <c r="B3" s="3"/>
      <c r="C3" s="238"/>
      <c r="D3" s="238"/>
      <c r="E3" s="238"/>
    </row>
    <row r="4" ht="11.25" customHeight="1"/>
    <row r="5" spans="1:6" ht="11.25" customHeight="1">
      <c r="A5" s="298" t="s">
        <v>323</v>
      </c>
      <c r="B5" s="298"/>
      <c r="C5" s="295"/>
      <c r="D5" s="295"/>
      <c r="E5" s="295"/>
      <c r="F5" s="189" t="s">
        <v>320</v>
      </c>
    </row>
    <row r="6" spans="1:5" s="8" customFormat="1" ht="15">
      <c r="A6" s="17"/>
      <c r="B6" s="17"/>
      <c r="C6" s="295"/>
      <c r="D6" s="295"/>
      <c r="E6" s="295"/>
    </row>
    <row r="7" spans="1:6" ht="15" customHeight="1">
      <c r="A7" s="219" t="s">
        <v>45</v>
      </c>
      <c r="B7" s="218" t="s">
        <v>46</v>
      </c>
      <c r="C7" s="280" t="s">
        <v>47</v>
      </c>
      <c r="D7" s="280" t="s">
        <v>48</v>
      </c>
      <c r="E7" s="280" t="s">
        <v>49</v>
      </c>
      <c r="F7" s="279" t="s">
        <v>303</v>
      </c>
    </row>
    <row r="8" spans="1:6" ht="19.5" customHeight="1">
      <c r="A8" s="273" t="s">
        <v>1169</v>
      </c>
      <c r="B8" s="273" t="s">
        <v>1162</v>
      </c>
      <c r="C8" s="213">
        <v>31222056.17</v>
      </c>
      <c r="D8" s="291">
        <v>31249508.52</v>
      </c>
      <c r="E8" s="291">
        <f>D8-C8</f>
        <v>27452.349999997765</v>
      </c>
      <c r="F8" s="290"/>
    </row>
    <row r="9" spans="1:6" ht="19.5" customHeight="1">
      <c r="A9" s="486" t="s">
        <v>2429</v>
      </c>
      <c r="B9" s="486" t="s">
        <v>2430</v>
      </c>
      <c r="C9" s="487">
        <v>29564728.31</v>
      </c>
      <c r="D9" s="488">
        <v>36114273.17</v>
      </c>
      <c r="E9" s="488">
        <f>D9-C9</f>
        <v>6549544.860000003</v>
      </c>
      <c r="F9" s="290"/>
    </row>
    <row r="10" spans="1:6" ht="15">
      <c r="A10" s="62"/>
      <c r="B10" s="62" t="s">
        <v>322</v>
      </c>
      <c r="C10" s="235">
        <f>SUM(C8:C9)</f>
        <v>60786784.480000004</v>
      </c>
      <c r="D10" s="235">
        <f>SUM(D8:D9)</f>
        <v>67363781.69</v>
      </c>
      <c r="E10" s="235">
        <f>SUM(E8:E9)</f>
        <v>6576997.210000001</v>
      </c>
      <c r="F10" s="62"/>
    </row>
    <row r="11" spans="1:6" ht="15">
      <c r="A11" s="60"/>
      <c r="B11" s="60"/>
      <c r="C11" s="222"/>
      <c r="D11" s="222"/>
      <c r="E11" s="222"/>
      <c r="F11" s="60"/>
    </row>
    <row r="12" spans="1:6" ht="15">
      <c r="A12" s="60"/>
      <c r="B12" s="60"/>
      <c r="C12" s="222"/>
      <c r="D12" s="222"/>
      <c r="E12" s="222"/>
      <c r="F12" s="60"/>
    </row>
    <row r="13" spans="1:6" ht="11.25" customHeight="1">
      <c r="A13" s="297" t="s">
        <v>321</v>
      </c>
      <c r="B13" s="296"/>
      <c r="C13" s="295"/>
      <c r="D13" s="295"/>
      <c r="E13" s="295"/>
      <c r="F13" s="189" t="s">
        <v>320</v>
      </c>
    </row>
    <row r="14" spans="1:5" ht="15">
      <c r="A14" s="275"/>
      <c r="B14" s="275"/>
      <c r="C14" s="276"/>
      <c r="D14" s="276"/>
      <c r="E14" s="276"/>
    </row>
    <row r="15" spans="1:6" ht="15" customHeight="1">
      <c r="A15" s="219" t="s">
        <v>45</v>
      </c>
      <c r="B15" s="218" t="s">
        <v>46</v>
      </c>
      <c r="C15" s="280" t="s">
        <v>47</v>
      </c>
      <c r="D15" s="280" t="s">
        <v>48</v>
      </c>
      <c r="E15" s="280" t="s">
        <v>49</v>
      </c>
      <c r="F15" s="279" t="s">
        <v>303</v>
      </c>
    </row>
    <row r="16" spans="1:6" ht="11.25" customHeight="1">
      <c r="A16" s="214" t="s">
        <v>1161</v>
      </c>
      <c r="B16" s="273" t="s">
        <v>1162</v>
      </c>
      <c r="C16" s="213">
        <v>29307781.37</v>
      </c>
      <c r="D16" s="213">
        <v>30607888.46</v>
      </c>
      <c r="E16" s="213">
        <f>D16-C16</f>
        <v>1300107.0899999999</v>
      </c>
      <c r="F16" s="290"/>
    </row>
    <row r="17" spans="1:6" ht="11.25" customHeight="1">
      <c r="A17" s="214" t="s">
        <v>1163</v>
      </c>
      <c r="B17" s="273" t="s">
        <v>1164</v>
      </c>
      <c r="C17" s="213">
        <v>20062256.13</v>
      </c>
      <c r="D17" s="213">
        <v>27018376.33</v>
      </c>
      <c r="E17" s="213">
        <f>D17-C17</f>
        <v>6956120.199999999</v>
      </c>
      <c r="F17" s="290"/>
    </row>
    <row r="18" spans="1:6" ht="15">
      <c r="A18" s="62"/>
      <c r="B18" s="62" t="s">
        <v>319</v>
      </c>
      <c r="C18" s="235">
        <f>SUM(C16:C17)</f>
        <v>49370037.5</v>
      </c>
      <c r="D18" s="235">
        <f>SUM(D16:D17)</f>
        <v>57626264.79</v>
      </c>
      <c r="E18" s="235">
        <f>SUM(E16:E17)</f>
        <v>8256227.289999999</v>
      </c>
      <c r="F18" s="62"/>
    </row>
    <row r="19" spans="1:6" ht="15">
      <c r="A19" s="60"/>
      <c r="B19" s="60"/>
      <c r="C19" s="222"/>
      <c r="D19" s="222"/>
      <c r="E19" s="222"/>
      <c r="F19" s="60"/>
    </row>
    <row r="20" spans="1:6" ht="15">
      <c r="A20" s="60"/>
      <c r="B20" s="60"/>
      <c r="C20" s="222"/>
      <c r="D20" s="222"/>
      <c r="E20" s="222"/>
      <c r="F20" s="60"/>
    </row>
    <row r="21" spans="1:6" ht="11.25" customHeight="1">
      <c r="A21" s="294" t="s">
        <v>318</v>
      </c>
      <c r="B21" s="293"/>
      <c r="C21" s="292"/>
      <c r="D21" s="292"/>
      <c r="E21" s="281"/>
      <c r="F21" s="258" t="s">
        <v>317</v>
      </c>
    </row>
    <row r="22" spans="1:3" ht="15">
      <c r="A22" s="269"/>
      <c r="B22" s="269"/>
      <c r="C22" s="220"/>
    </row>
    <row r="23" spans="1:6" ht="15" customHeight="1">
      <c r="A23" s="219" t="s">
        <v>45</v>
      </c>
      <c r="B23" s="218" t="s">
        <v>46</v>
      </c>
      <c r="C23" s="280" t="s">
        <v>47</v>
      </c>
      <c r="D23" s="280" t="s">
        <v>48</v>
      </c>
      <c r="E23" s="280" t="s">
        <v>49</v>
      </c>
      <c r="F23" s="279" t="s">
        <v>303</v>
      </c>
    </row>
    <row r="24" spans="1:6" ht="15">
      <c r="A24" s="273"/>
      <c r="B24" s="442" t="s">
        <v>527</v>
      </c>
      <c r="C24" s="213"/>
      <c r="D24" s="291"/>
      <c r="E24" s="291"/>
      <c r="F24" s="290"/>
    </row>
    <row r="25" spans="1:6" ht="15">
      <c r="A25" s="289"/>
      <c r="B25" s="289" t="s">
        <v>316</v>
      </c>
      <c r="C25" s="288">
        <f>SUM(C24:C24)</f>
        <v>0</v>
      </c>
      <c r="D25" s="288">
        <f>SUM(D24:D24)</f>
        <v>0</v>
      </c>
      <c r="E25" s="288">
        <f>SUM(E24:E24)</f>
        <v>0</v>
      </c>
      <c r="F25" s="288"/>
    </row>
    <row r="26" spans="1:6" ht="15">
      <c r="A26" s="287"/>
      <c r="B26" s="285"/>
      <c r="C26" s="286"/>
      <c r="D26" s="286"/>
      <c r="E26" s="286"/>
      <c r="F26" s="285"/>
    </row>
  </sheetData>
  <dataValidations count="6">
    <dataValidation allowBlank="1" showInputMessage="1" showErrorMessage="1" prompt="Importe final del periodo que corresponde la información financiera trimestral que se presenta." sqref="D7 D15 D23"/>
    <dataValidation allowBlank="1" showInputMessage="1" showErrorMessage="1" prompt="Saldo al 31 de diciembre del año anterior del ejercio que se presenta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Indicar el medio como se está amortizando el intangible, por tiempo, por uso." sqref="F7 F23 F15"/>
    <dataValidation allowBlank="1" showInputMessage="1" showErrorMessage="1" prompt="Diferencia entre el saldo final y el inicial presentados." sqref="E7 E23 E15"/>
    <dataValidation allowBlank="1" showInputMessage="1" showErrorMessage="1" prompt="Corresponde al nombre o descripción de la cuenta de acuerdo al Plan de Cuentas emitido por el CONAC." sqref="B7 B23 B1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503" t="s">
        <v>142</v>
      </c>
      <c r="B2" s="504"/>
      <c r="C2" s="101"/>
      <c r="D2" s="101"/>
      <c r="E2" s="101"/>
      <c r="F2" s="10"/>
    </row>
    <row r="3" spans="1:6" ht="10.8" thickBot="1">
      <c r="A3" s="102"/>
      <c r="B3" s="102"/>
      <c r="C3" s="101"/>
      <c r="D3" s="101"/>
      <c r="E3" s="101"/>
      <c r="F3" s="10"/>
    </row>
    <row r="4" spans="1:6" ht="14.1" customHeight="1">
      <c r="A4" s="137" t="s">
        <v>233</v>
      </c>
      <c r="B4" s="94"/>
      <c r="C4" s="94"/>
      <c r="D4" s="94"/>
      <c r="E4" s="94"/>
      <c r="F4" s="95"/>
    </row>
    <row r="5" spans="1:6" ht="14.1" customHeight="1">
      <c r="A5" s="139" t="s">
        <v>143</v>
      </c>
      <c r="B5" s="12"/>
      <c r="C5" s="12"/>
      <c r="D5" s="12"/>
      <c r="E5" s="12"/>
      <c r="F5" s="96"/>
    </row>
    <row r="6" spans="1:6" ht="14.1" customHeight="1">
      <c r="A6" s="159" t="s">
        <v>167</v>
      </c>
      <c r="B6" s="104"/>
      <c r="C6" s="104"/>
      <c r="D6" s="104"/>
      <c r="E6" s="104"/>
      <c r="F6" s="96"/>
    </row>
    <row r="7" spans="1:6" ht="14.1" customHeight="1">
      <c r="A7" s="159" t="s">
        <v>168</v>
      </c>
      <c r="B7" s="105"/>
      <c r="C7" s="105"/>
      <c r="D7" s="105"/>
      <c r="E7" s="105"/>
      <c r="F7" s="106"/>
    </row>
    <row r="8" spans="1:6" ht="14.1" customHeight="1">
      <c r="A8" s="159" t="s">
        <v>169</v>
      </c>
      <c r="B8" s="12"/>
      <c r="C8" s="22"/>
      <c r="D8" s="22"/>
      <c r="E8" s="22"/>
      <c r="F8" s="96"/>
    </row>
    <row r="9" spans="1:6" ht="14.1" customHeight="1" thickBot="1">
      <c r="A9" s="160" t="s">
        <v>171</v>
      </c>
      <c r="B9" s="97"/>
      <c r="C9" s="97"/>
      <c r="D9" s="97"/>
      <c r="E9" s="97"/>
      <c r="F9" s="98"/>
    </row>
    <row r="10" spans="1:6" ht="15">
      <c r="A10" s="88"/>
      <c r="B10" s="88"/>
      <c r="C10" s="88"/>
      <c r="D10" s="88"/>
      <c r="E10" s="88"/>
      <c r="F10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view="pageBreakPreview" zoomScaleSheetLayoutView="100" workbookViewId="0" topLeftCell="A1">
      <selection activeCell="F12" sqref="F12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5">
      <c r="A1" s="3" t="s">
        <v>43</v>
      </c>
      <c r="B1" s="3"/>
      <c r="C1" s="3"/>
      <c r="D1" s="3"/>
      <c r="E1" s="3"/>
      <c r="F1" s="3"/>
      <c r="G1" s="3"/>
      <c r="H1" s="5"/>
    </row>
    <row r="2" spans="1:8" ht="15">
      <c r="A2" s="3" t="s">
        <v>138</v>
      </c>
      <c r="B2" s="3"/>
      <c r="C2" s="3"/>
      <c r="D2" s="3"/>
      <c r="E2" s="3"/>
      <c r="F2" s="3"/>
      <c r="G2" s="3"/>
      <c r="H2" s="89"/>
    </row>
    <row r="3" spans="1:8" ht="1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51</v>
      </c>
      <c r="B5" s="20"/>
      <c r="C5" s="89"/>
      <c r="D5" s="89"/>
      <c r="E5" s="17"/>
      <c r="F5" s="17"/>
      <c r="G5" s="17"/>
      <c r="H5" s="189" t="s">
        <v>50</v>
      </c>
    </row>
    <row r="6" spans="10:17" ht="15">
      <c r="J6" s="513"/>
      <c r="K6" s="513"/>
      <c r="L6" s="513"/>
      <c r="M6" s="513"/>
      <c r="N6" s="513"/>
      <c r="O6" s="513"/>
      <c r="P6" s="513"/>
      <c r="Q6" s="513"/>
    </row>
    <row r="7" ht="10.8" thickBot="1">
      <c r="A7" s="3" t="s">
        <v>52</v>
      </c>
    </row>
    <row r="8" spans="1:8" ht="52.5" customHeight="1" thickBot="1">
      <c r="A8" s="514" t="s">
        <v>1170</v>
      </c>
      <c r="B8" s="515"/>
      <c r="C8" s="515"/>
      <c r="D8" s="515"/>
      <c r="E8" s="515"/>
      <c r="F8" s="515"/>
      <c r="G8" s="515"/>
      <c r="H8" s="516"/>
    </row>
  </sheetData>
  <mergeCells count="2">
    <mergeCell ref="J6:Q6"/>
    <mergeCell ref="A8:H8"/>
  </mergeCells>
  <printOptions/>
  <pageMargins left="0.7" right="0.7" top="0.75" bottom="0.75" header="0.3" footer="0.3"/>
  <pageSetup fitToHeight="1" fitToWidth="1" horizontalDpi="600" verticalDpi="600" orientation="portrait" scale="84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view="pageBreakPreview" zoomScaleSheetLayoutView="100" workbookViewId="0" topLeftCell="A1">
      <selection activeCell="D14" sqref="D14"/>
    </sheetView>
  </sheetViews>
  <sheetFormatPr defaultColWidth="11.421875" defaultRowHeight="15"/>
  <cols>
    <col min="1" max="1" width="22.421875" style="8" customWidth="1"/>
    <col min="2" max="2" width="34.7109375" style="8" customWidth="1"/>
    <col min="3" max="3" width="13.00390625" style="9" bestFit="1" customWidth="1"/>
    <col min="4" max="4" width="32.140625" style="61" bestFit="1" customWidth="1"/>
    <col min="5" max="5" width="17.421875" style="61" bestFit="1" customWidth="1"/>
    <col min="6" max="6" width="14.7109375" style="8" customWidth="1"/>
    <col min="7" max="16384" width="11.421875" style="8" customWidth="1"/>
  </cols>
  <sheetData>
    <row r="1" spans="1:6" s="89" customFormat="1" ht="15">
      <c r="A1" s="3" t="s">
        <v>43</v>
      </c>
      <c r="B1" s="3"/>
      <c r="C1" s="238"/>
      <c r="D1" s="232"/>
      <c r="E1" s="4"/>
      <c r="F1" s="5"/>
    </row>
    <row r="2" spans="1:5" s="89" customFormat="1" ht="15">
      <c r="A2" s="3" t="s">
        <v>138</v>
      </c>
      <c r="B2" s="3"/>
      <c r="C2" s="238"/>
      <c r="D2" s="232"/>
      <c r="E2" s="4"/>
    </row>
    <row r="3" spans="3:5" s="89" customFormat="1" ht="15">
      <c r="C3" s="7"/>
      <c r="D3" s="232"/>
      <c r="E3" s="4"/>
    </row>
    <row r="4" spans="3:5" s="89" customFormat="1" ht="15">
      <c r="C4" s="7"/>
      <c r="D4" s="232"/>
      <c r="E4" s="4"/>
    </row>
    <row r="5" spans="1:5" s="89" customFormat="1" ht="11.25" customHeight="1">
      <c r="A5" s="208" t="s">
        <v>517</v>
      </c>
      <c r="B5" s="221"/>
      <c r="C5" s="7"/>
      <c r="D5" s="238"/>
      <c r="E5" s="189" t="s">
        <v>241</v>
      </c>
    </row>
    <row r="6" spans="1:6" s="89" customFormat="1" ht="15">
      <c r="A6" s="240"/>
      <c r="B6" s="240"/>
      <c r="C6" s="239"/>
      <c r="D6" s="3"/>
      <c r="E6" s="238"/>
      <c r="F6" s="3"/>
    </row>
    <row r="7" spans="1:5" ht="15" customHeight="1">
      <c r="A7" s="219" t="s">
        <v>45</v>
      </c>
      <c r="B7" s="218" t="s">
        <v>46</v>
      </c>
      <c r="C7" s="216" t="s">
        <v>240</v>
      </c>
      <c r="D7" s="217" t="s">
        <v>239</v>
      </c>
      <c r="E7" s="216" t="s">
        <v>238</v>
      </c>
    </row>
    <row r="8" spans="1:5" ht="11.25" customHeight="1">
      <c r="A8" s="214" t="s">
        <v>518</v>
      </c>
      <c r="B8" s="214" t="s">
        <v>519</v>
      </c>
      <c r="C8" s="213">
        <v>558837968.05</v>
      </c>
      <c r="D8" s="237" t="s">
        <v>526</v>
      </c>
      <c r="E8" s="213" t="s">
        <v>527</v>
      </c>
    </row>
    <row r="9" spans="1:5" ht="11.25" customHeight="1">
      <c r="A9" s="214" t="s">
        <v>520</v>
      </c>
      <c r="B9" s="214" t="s">
        <v>521</v>
      </c>
      <c r="C9" s="213">
        <v>81900000</v>
      </c>
      <c r="D9" s="237" t="s">
        <v>526</v>
      </c>
      <c r="E9" s="213" t="s">
        <v>527</v>
      </c>
    </row>
    <row r="10" spans="1:5" ht="11.25" customHeight="1">
      <c r="A10" s="214" t="s">
        <v>524</v>
      </c>
      <c r="B10" s="214" t="s">
        <v>525</v>
      </c>
      <c r="C10" s="213">
        <v>450000000</v>
      </c>
      <c r="D10" s="237" t="s">
        <v>526</v>
      </c>
      <c r="E10" s="213" t="s">
        <v>527</v>
      </c>
    </row>
    <row r="11" spans="1:5" ht="15">
      <c r="A11" s="236"/>
      <c r="B11" s="236" t="s">
        <v>247</v>
      </c>
      <c r="C11" s="223">
        <f>SUM(C8:C10)</f>
        <v>1090737968.05</v>
      </c>
      <c r="D11" s="235"/>
      <c r="E11" s="223"/>
    </row>
    <row r="12" spans="1:5" ht="15">
      <c r="A12" s="234"/>
      <c r="B12" s="234"/>
      <c r="C12" s="233"/>
      <c r="D12" s="234"/>
      <c r="E12" s="233"/>
    </row>
    <row r="13" spans="1:5" ht="15">
      <c r="A13" s="234"/>
      <c r="B13" s="234"/>
      <c r="C13" s="233"/>
      <c r="D13" s="234"/>
      <c r="E13" s="233"/>
    </row>
    <row r="14" spans="1:4" ht="11.25" customHeight="1">
      <c r="A14" s="208" t="s">
        <v>246</v>
      </c>
      <c r="B14" s="221"/>
      <c r="C14" s="220"/>
      <c r="D14" s="189" t="s">
        <v>241</v>
      </c>
    </row>
    <row r="15" spans="1:6" ht="15">
      <c r="A15" s="89"/>
      <c r="B15" s="89"/>
      <c r="C15" s="7"/>
      <c r="D15" s="232"/>
      <c r="E15" s="4"/>
      <c r="F15" s="89"/>
    </row>
    <row r="16" spans="1:5" ht="15" customHeight="1">
      <c r="A16" s="219" t="s">
        <v>45</v>
      </c>
      <c r="B16" s="218" t="s">
        <v>46</v>
      </c>
      <c r="C16" s="216" t="s">
        <v>240</v>
      </c>
      <c r="D16" s="217" t="s">
        <v>239</v>
      </c>
      <c r="E16" s="231"/>
    </row>
    <row r="17" spans="1:5" ht="11.25" customHeight="1">
      <c r="A17" s="229"/>
      <c r="B17" s="432" t="s">
        <v>527</v>
      </c>
      <c r="C17" s="227"/>
      <c r="D17" s="213"/>
      <c r="E17" s="10"/>
    </row>
    <row r="18" spans="1:5" ht="15">
      <c r="A18" s="226"/>
      <c r="B18" s="226" t="s">
        <v>245</v>
      </c>
      <c r="C18" s="225">
        <f>SUM(C17:C17)</f>
        <v>0</v>
      </c>
      <c r="D18" s="230"/>
      <c r="E18" s="11"/>
    </row>
    <row r="19" spans="1:6" ht="15">
      <c r="A19" s="60"/>
      <c r="B19" s="60"/>
      <c r="C19" s="222"/>
      <c r="D19" s="60"/>
      <c r="E19" s="222"/>
      <c r="F19" s="89"/>
    </row>
    <row r="20" spans="1:6" ht="15">
      <c r="A20" s="60"/>
      <c r="B20" s="60"/>
      <c r="C20" s="222"/>
      <c r="D20" s="60"/>
      <c r="E20" s="222"/>
      <c r="F20" s="89"/>
    </row>
    <row r="21" spans="1:5" ht="11.25" customHeight="1">
      <c r="A21" s="208" t="s">
        <v>244</v>
      </c>
      <c r="B21" s="221"/>
      <c r="C21" s="220"/>
      <c r="D21" s="89"/>
      <c r="E21" s="189" t="s">
        <v>241</v>
      </c>
    </row>
    <row r="22" spans="1:6" ht="15">
      <c r="A22" s="89"/>
      <c r="B22" s="89"/>
      <c r="C22" s="7"/>
      <c r="D22" s="89"/>
      <c r="E22" s="7"/>
      <c r="F22" s="89"/>
    </row>
    <row r="23" spans="1:6" ht="15" customHeight="1">
      <c r="A23" s="219" t="s">
        <v>45</v>
      </c>
      <c r="B23" s="218" t="s">
        <v>46</v>
      </c>
      <c r="C23" s="216" t="s">
        <v>240</v>
      </c>
      <c r="D23" s="217" t="s">
        <v>239</v>
      </c>
      <c r="E23" s="216" t="s">
        <v>238</v>
      </c>
      <c r="F23" s="215"/>
    </row>
    <row r="24" spans="1:6" ht="15">
      <c r="A24" s="229"/>
      <c r="B24" s="432" t="s">
        <v>527</v>
      </c>
      <c r="C24" s="227"/>
      <c r="D24" s="227"/>
      <c r="E24" s="213"/>
      <c r="F24" s="10"/>
    </row>
    <row r="25" spans="1:6" ht="15">
      <c r="A25" s="226"/>
      <c r="B25" s="226" t="s">
        <v>243</v>
      </c>
      <c r="C25" s="225">
        <f>SUM(C24:C24)</f>
        <v>0</v>
      </c>
      <c r="D25" s="224"/>
      <c r="E25" s="223"/>
      <c r="F25" s="11"/>
    </row>
    <row r="26" spans="1:6" ht="15">
      <c r="A26" s="60"/>
      <c r="B26" s="60"/>
      <c r="C26" s="222"/>
      <c r="D26" s="60"/>
      <c r="E26" s="222"/>
      <c r="F26" s="89"/>
    </row>
    <row r="27" spans="1:6" ht="15">
      <c r="A27" s="60"/>
      <c r="B27" s="60"/>
      <c r="C27" s="222"/>
      <c r="D27" s="60"/>
      <c r="E27" s="222"/>
      <c r="F27" s="89"/>
    </row>
    <row r="28" spans="1:5" ht="11.25" customHeight="1">
      <c r="A28" s="208" t="s">
        <v>242</v>
      </c>
      <c r="B28" s="221"/>
      <c r="C28" s="220"/>
      <c r="D28" s="89"/>
      <c r="E28" s="189" t="s">
        <v>241</v>
      </c>
    </row>
    <row r="29" spans="1:6" ht="15">
      <c r="A29" s="89"/>
      <c r="B29" s="89"/>
      <c r="C29" s="7"/>
      <c r="D29" s="89"/>
      <c r="E29" s="7"/>
      <c r="F29" s="89"/>
    </row>
    <row r="30" spans="1:6" ht="15" customHeight="1">
      <c r="A30" s="219" t="s">
        <v>45</v>
      </c>
      <c r="B30" s="218" t="s">
        <v>46</v>
      </c>
      <c r="C30" s="216" t="s">
        <v>240</v>
      </c>
      <c r="D30" s="217" t="s">
        <v>239</v>
      </c>
      <c r="E30" s="216" t="s">
        <v>238</v>
      </c>
      <c r="F30" s="215"/>
    </row>
    <row r="31" spans="1:6" ht="15">
      <c r="A31" s="214" t="s">
        <v>528</v>
      </c>
      <c r="B31" s="214" t="s">
        <v>529</v>
      </c>
      <c r="C31" s="213">
        <v>24239.81</v>
      </c>
      <c r="D31" s="213" t="s">
        <v>530</v>
      </c>
      <c r="E31" s="213" t="s">
        <v>527</v>
      </c>
      <c r="F31" s="10"/>
    </row>
    <row r="32" spans="1:6" ht="15">
      <c r="A32" s="212"/>
      <c r="B32" s="212" t="s">
        <v>237</v>
      </c>
      <c r="C32" s="211">
        <f>SUM(C31:C31)</f>
        <v>24239.81</v>
      </c>
      <c r="D32" s="210"/>
      <c r="E32" s="209"/>
      <c r="F32" s="11"/>
    </row>
  </sheetData>
  <dataValidations count="5">
    <dataValidation allowBlank="1" showInputMessage="1" showErrorMessage="1" prompt="Saldo final de la Información Financiera Trimestral que se presenta (trimestral: 1er, 2do, 3ro. o 4to.)." sqref="C7 C16 C23 C30"/>
    <dataValidation allowBlank="1" showInputMessage="1" showErrorMessage="1" prompt="Corresponde al número de la cuenta de acuerdo al Plan de Cuentas emitido por el CONAC (DOF 23/12/2015)." sqref="A7 A16 A23 A30"/>
    <dataValidation allowBlank="1" showInputMessage="1" showErrorMessage="1" prompt="Corresponde al nombre o descripción de la cuenta de acuerdo al Plan de Cuentas emitido por el CONAC." sqref="B7 B16 B23 B30"/>
    <dataValidation allowBlank="1" showInputMessage="1" showErrorMessage="1" prompt="Especificar el tipo de instrumento de inversión: Bondes, Petrobonos, Cetes, Mesa de dinero, etc." sqref="D7 D16 D23 D30"/>
    <dataValidation allowBlank="1" showInputMessage="1" showErrorMessage="1" prompt="En los casos en que la inversión se localice en dos o mas tipos de instrumentos, se detallará cada una de ellas y el importe invertido." sqref="E7 E23 E30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SheetLayoutView="12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5">
      <c r="A1" s="3" t="s">
        <v>43</v>
      </c>
      <c r="B1" s="3"/>
      <c r="C1" s="3"/>
      <c r="D1" s="3"/>
      <c r="E1" s="3"/>
      <c r="F1" s="3"/>
      <c r="G1" s="3"/>
      <c r="H1" s="5"/>
    </row>
    <row r="2" spans="1:8" ht="15">
      <c r="A2" s="3" t="s">
        <v>138</v>
      </c>
      <c r="B2" s="3"/>
      <c r="C2" s="3"/>
      <c r="D2" s="3"/>
      <c r="E2" s="3"/>
      <c r="F2" s="3"/>
      <c r="G2" s="3"/>
      <c r="H2" s="6"/>
    </row>
    <row r="3" spans="1:8" ht="15">
      <c r="A3" s="3"/>
      <c r="B3" s="3"/>
      <c r="C3" s="3"/>
      <c r="D3" s="3"/>
      <c r="E3" s="3"/>
      <c r="F3" s="3"/>
      <c r="G3" s="3"/>
      <c r="H3" s="6"/>
    </row>
    <row r="4" spans="1:8" ht="11.25" customHeight="1">
      <c r="A4" s="6"/>
      <c r="B4" s="6"/>
      <c r="C4" s="6"/>
      <c r="D4" s="6"/>
      <c r="E4" s="6"/>
      <c r="F4" s="6"/>
      <c r="G4" s="3"/>
      <c r="H4" s="87"/>
    </row>
    <row r="5" spans="1:8" ht="11.25" customHeight="1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0:17" ht="15">
      <c r="J6" s="513"/>
      <c r="K6" s="513"/>
      <c r="L6" s="513"/>
      <c r="M6" s="513"/>
      <c r="N6" s="513"/>
      <c r="O6" s="513"/>
      <c r="P6" s="513"/>
      <c r="Q6" s="513"/>
    </row>
    <row r="7" ht="15">
      <c r="A7" s="3" t="s">
        <v>52</v>
      </c>
    </row>
    <row r="8" spans="1:8" ht="52.5" customHeight="1">
      <c r="A8" s="519" t="s">
        <v>53</v>
      </c>
      <c r="B8" s="519"/>
      <c r="C8" s="519"/>
      <c r="D8" s="519"/>
      <c r="E8" s="519"/>
      <c r="F8" s="519"/>
      <c r="G8" s="519"/>
      <c r="H8" s="519"/>
    </row>
  </sheetData>
  <mergeCells count="2">
    <mergeCell ref="J6:Q6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  <headerFooter>
    <oddHeader>&amp;CNOTAS A LOS ESTADOS FINANCIEROS</oddHeader>
    <oddFooter>&amp;L&amp;F&amp;R&amp;A</oddFooter>
  </headerFooter>
  <colBreaks count="1" manualBreakCount="1">
    <brk id="8" max="163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"/>
  <sheetViews>
    <sheetView view="pageBreakPreview" zoomScaleSheetLayoutView="100" workbookViewId="0" topLeftCell="A1">
      <selection activeCell="A1" sqref="A1:D25"/>
    </sheetView>
  </sheetViews>
  <sheetFormatPr defaultColWidth="11.421875" defaultRowHeight="15"/>
  <cols>
    <col min="1" max="1" width="21.2812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1875" style="89" customWidth="1"/>
  </cols>
  <sheetData>
    <row r="1" spans="1:4" ht="15">
      <c r="A1" s="21" t="s">
        <v>43</v>
      </c>
      <c r="B1" s="21"/>
      <c r="C1" s="4"/>
      <c r="D1" s="5"/>
    </row>
    <row r="2" spans="1:3" ht="15">
      <c r="A2" s="21" t="s">
        <v>138</v>
      </c>
      <c r="B2" s="21"/>
      <c r="C2" s="4"/>
    </row>
    <row r="3" spans="1:4" ht="15">
      <c r="A3" s="12"/>
      <c r="B3" s="12"/>
      <c r="C3" s="22"/>
      <c r="D3" s="12"/>
    </row>
    <row r="4" spans="1:4" ht="15">
      <c r="A4" s="12"/>
      <c r="B4" s="12"/>
      <c r="C4" s="22"/>
      <c r="D4" s="12"/>
    </row>
    <row r="5" spans="1:4" s="247" customFormat="1" ht="11.25" customHeight="1">
      <c r="A5" s="298" t="s">
        <v>328</v>
      </c>
      <c r="B5" s="307"/>
      <c r="C5" s="306"/>
      <c r="D5" s="305" t="s">
        <v>325</v>
      </c>
    </row>
    <row r="6" spans="1:4" ht="15">
      <c r="A6" s="303"/>
      <c r="B6" s="303"/>
      <c r="C6" s="304"/>
      <c r="D6" s="303"/>
    </row>
    <row r="7" spans="1:4" ht="15" customHeight="1">
      <c r="A7" s="219" t="s">
        <v>45</v>
      </c>
      <c r="B7" s="218" t="s">
        <v>46</v>
      </c>
      <c r="C7" s="216" t="s">
        <v>240</v>
      </c>
      <c r="D7" s="302" t="s">
        <v>258</v>
      </c>
    </row>
    <row r="8" spans="1:4" ht="12" customHeight="1">
      <c r="A8" s="274" t="s">
        <v>1171</v>
      </c>
      <c r="B8" s="274" t="s">
        <v>1172</v>
      </c>
      <c r="C8" s="300">
        <v>2310</v>
      </c>
      <c r="D8" s="301"/>
    </row>
    <row r="9" spans="1:4" ht="12" customHeight="1">
      <c r="A9" s="274" t="s">
        <v>1173</v>
      </c>
      <c r="B9" s="274" t="s">
        <v>1174</v>
      </c>
      <c r="C9" s="300">
        <v>22000</v>
      </c>
      <c r="D9" s="301"/>
    </row>
    <row r="10" spans="1:4" ht="12" customHeight="1">
      <c r="A10" s="274" t="s">
        <v>1175</v>
      </c>
      <c r="B10" s="274" t="s">
        <v>1176</v>
      </c>
      <c r="C10" s="300">
        <v>54050</v>
      </c>
      <c r="D10" s="301"/>
    </row>
    <row r="11" spans="1:4" ht="12" customHeight="1">
      <c r="A11" s="274" t="s">
        <v>1177</v>
      </c>
      <c r="B11" s="274" t="s">
        <v>1178</v>
      </c>
      <c r="C11" s="300">
        <v>5000</v>
      </c>
      <c r="D11" s="301"/>
    </row>
    <row r="12" spans="1:4" ht="12" customHeight="1">
      <c r="A12" s="274" t="s">
        <v>1179</v>
      </c>
      <c r="B12" s="274" t="s">
        <v>1180</v>
      </c>
      <c r="C12" s="300">
        <v>28000</v>
      </c>
      <c r="D12" s="301"/>
    </row>
    <row r="13" spans="1:4" ht="12" customHeight="1">
      <c r="A13" s="274" t="s">
        <v>1181</v>
      </c>
      <c r="B13" s="274" t="s">
        <v>1182</v>
      </c>
      <c r="C13" s="300">
        <v>14513.92</v>
      </c>
      <c r="D13" s="301"/>
    </row>
    <row r="14" spans="1:4" ht="12" customHeight="1">
      <c r="A14" s="274" t="s">
        <v>1183</v>
      </c>
      <c r="B14" s="274" t="s">
        <v>1184</v>
      </c>
      <c r="C14" s="300">
        <v>147626.24</v>
      </c>
      <c r="D14" s="301"/>
    </row>
    <row r="15" spans="1:4" ht="12" customHeight="1">
      <c r="A15" s="274" t="s">
        <v>1185</v>
      </c>
      <c r="B15" s="274" t="s">
        <v>1186</v>
      </c>
      <c r="C15" s="300">
        <v>18000</v>
      </c>
      <c r="D15" s="301"/>
    </row>
    <row r="16" spans="1:4" ht="12" customHeight="1">
      <c r="A16" s="274" t="s">
        <v>1187</v>
      </c>
      <c r="B16" s="274" t="s">
        <v>1188</v>
      </c>
      <c r="C16" s="300">
        <v>87200</v>
      </c>
      <c r="D16" s="301"/>
    </row>
    <row r="17" spans="1:4" ht="12" customHeight="1">
      <c r="A17" s="274" t="s">
        <v>1189</v>
      </c>
      <c r="B17" s="274" t="s">
        <v>1190</v>
      </c>
      <c r="C17" s="300">
        <v>24360</v>
      </c>
      <c r="D17" s="301"/>
    </row>
    <row r="18" spans="1:4" ht="15">
      <c r="A18" s="242"/>
      <c r="B18" s="242" t="s">
        <v>327</v>
      </c>
      <c r="C18" s="224">
        <f>SUM(C8:C17)</f>
        <v>403060.16</v>
      </c>
      <c r="D18" s="299"/>
    </row>
    <row r="21" spans="1:4" ht="11.25" customHeight="1">
      <c r="A21" s="298" t="s">
        <v>326</v>
      </c>
      <c r="B21" s="307"/>
      <c r="C21" s="306"/>
      <c r="D21" s="305" t="s">
        <v>325</v>
      </c>
    </row>
    <row r="22" spans="1:4" ht="15">
      <c r="A22" s="303"/>
      <c r="B22" s="303"/>
      <c r="C22" s="304"/>
      <c r="D22" s="303"/>
    </row>
    <row r="23" spans="1:4" ht="15" customHeight="1">
      <c r="A23" s="219" t="s">
        <v>45</v>
      </c>
      <c r="B23" s="218" t="s">
        <v>46</v>
      </c>
      <c r="C23" s="216" t="s">
        <v>240</v>
      </c>
      <c r="D23" s="302" t="s">
        <v>258</v>
      </c>
    </row>
    <row r="24" spans="1:4" ht="15">
      <c r="A24" s="274"/>
      <c r="B24" s="442" t="s">
        <v>527</v>
      </c>
      <c r="C24" s="222"/>
      <c r="D24" s="301"/>
    </row>
    <row r="25" spans="1:4" ht="15">
      <c r="A25" s="242"/>
      <c r="B25" s="242" t="s">
        <v>324</v>
      </c>
      <c r="C25" s="224">
        <f>SUM(C24:C24)</f>
        <v>0</v>
      </c>
      <c r="D25" s="299"/>
    </row>
  </sheetData>
  <dataValidations count="4">
    <dataValidation allowBlank="1" showInputMessage="1" showErrorMessage="1" prompt="Saldo final de la Información Financiera Trimestral que se presenta (trimestral: 1er, 2do, 3ro. o 4to.)." sqref="C7 C23"/>
    <dataValidation allowBlank="1" showInputMessage="1" showErrorMessage="1" prompt="Corresponde al número de la cuenta de acuerdo al Plan de Cuentas emitido por el CONAC (DOF 23/12/2015)." sqref="A7 A23"/>
    <dataValidation allowBlank="1" showInputMessage="1" showErrorMessage="1" prompt="Corresponde al nombre o descripción de la cuenta de acuerdo al Plan de Cuentas emitido por el CONAC." sqref="B7 B23"/>
    <dataValidation allowBlank="1" showInputMessage="1" showErrorMessage="1" prompt="Características cualitativas significativas que les impacten financieramente." sqref="D7 D2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SheetLayoutView="11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503" t="s">
        <v>142</v>
      </c>
      <c r="B2" s="504"/>
      <c r="C2" s="88"/>
      <c r="D2" s="88"/>
    </row>
    <row r="3" spans="1:4" ht="10.8" thickBot="1">
      <c r="A3" s="88"/>
      <c r="B3" s="88"/>
      <c r="C3" s="88"/>
      <c r="D3" s="88"/>
    </row>
    <row r="4" spans="1:4" ht="14.1" customHeight="1">
      <c r="A4" s="137" t="s">
        <v>233</v>
      </c>
      <c r="B4" s="94"/>
      <c r="C4" s="94"/>
      <c r="D4" s="95"/>
    </row>
    <row r="5" spans="1:4" ht="14.1" customHeight="1">
      <c r="A5" s="139" t="s">
        <v>143</v>
      </c>
      <c r="B5" s="12"/>
      <c r="C5" s="12"/>
      <c r="D5" s="96"/>
    </row>
    <row r="6" spans="1:4" ht="14.1" customHeight="1">
      <c r="A6" s="139" t="s">
        <v>172</v>
      </c>
      <c r="B6" s="105"/>
      <c r="C6" s="105"/>
      <c r="D6" s="106"/>
    </row>
    <row r="7" spans="1:4" ht="14.1" customHeight="1" thickBot="1">
      <c r="A7" s="144" t="s">
        <v>173</v>
      </c>
      <c r="B7" s="97"/>
      <c r="C7" s="97"/>
      <c r="D7" s="98"/>
    </row>
    <row r="8" spans="1:4" ht="15">
      <c r="A8" s="88"/>
      <c r="B8" s="88"/>
      <c r="C8" s="88"/>
      <c r="D8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9"/>
  <sheetViews>
    <sheetView view="pageBreakPreview" zoomScaleSheetLayoutView="100" workbookViewId="0" topLeftCell="A1">
      <selection activeCell="A1" sqref="A1:H50"/>
    </sheetView>
  </sheetViews>
  <sheetFormatPr defaultColWidth="13.7109375" defaultRowHeight="15"/>
  <cols>
    <col min="1" max="1" width="22.7109375" style="89" customWidth="1"/>
    <col min="2" max="2" width="50.7109375" style="89" customWidth="1"/>
    <col min="3" max="4" width="11.7109375" style="7" bestFit="1" customWidth="1"/>
    <col min="5" max="6" width="8.8515625" style="7" bestFit="1" customWidth="1"/>
    <col min="7" max="7" width="8.57421875" style="7" bestFit="1" customWidth="1"/>
    <col min="8" max="8" width="15.57421875" style="89" bestFit="1" customWidth="1"/>
    <col min="9" max="16384" width="13.7109375" style="89" customWidth="1"/>
  </cols>
  <sheetData>
    <row r="1" spans="1:8" ht="11.25" customHeight="1">
      <c r="A1" s="3" t="s">
        <v>43</v>
      </c>
      <c r="B1" s="3"/>
      <c r="C1" s="238"/>
      <c r="D1" s="238"/>
      <c r="E1" s="238"/>
      <c r="F1" s="238"/>
      <c r="G1" s="238"/>
      <c r="H1" s="5"/>
    </row>
    <row r="2" spans="1:8" ht="15">
      <c r="A2" s="3" t="s">
        <v>138</v>
      </c>
      <c r="B2" s="3"/>
      <c r="C2" s="238"/>
      <c r="D2" s="238"/>
      <c r="E2" s="238"/>
      <c r="F2" s="238"/>
      <c r="G2" s="238"/>
      <c r="H2" s="7"/>
    </row>
    <row r="3" ht="15">
      <c r="H3" s="7"/>
    </row>
    <row r="4" ht="15">
      <c r="H4" s="7"/>
    </row>
    <row r="5" spans="1:8" ht="11.25" customHeight="1">
      <c r="A5" s="208" t="s">
        <v>333</v>
      </c>
      <c r="B5" s="189"/>
      <c r="C5" s="23"/>
      <c r="D5" s="23"/>
      <c r="E5" s="23"/>
      <c r="F5" s="23"/>
      <c r="G5" s="23"/>
      <c r="H5" s="311" t="s">
        <v>330</v>
      </c>
    </row>
    <row r="6" ht="15">
      <c r="A6" s="275"/>
    </row>
    <row r="7" spans="1:8" ht="15" customHeight="1">
      <c r="A7" s="219" t="s">
        <v>45</v>
      </c>
      <c r="B7" s="218" t="s">
        <v>46</v>
      </c>
      <c r="C7" s="216" t="s">
        <v>240</v>
      </c>
      <c r="D7" s="255" t="s">
        <v>262</v>
      </c>
      <c r="E7" s="255" t="s">
        <v>261</v>
      </c>
      <c r="F7" s="255" t="s">
        <v>260</v>
      </c>
      <c r="G7" s="254" t="s">
        <v>259</v>
      </c>
      <c r="H7" s="218" t="s">
        <v>258</v>
      </c>
    </row>
    <row r="8" spans="1:8" ht="15">
      <c r="A8" s="214" t="s">
        <v>1191</v>
      </c>
      <c r="B8" s="214" t="s">
        <v>1192</v>
      </c>
      <c r="C8" s="213">
        <v>7404767.76</v>
      </c>
      <c r="D8" s="213">
        <f>+C8</f>
        <v>7404767.76</v>
      </c>
      <c r="E8" s="213"/>
      <c r="F8" s="213"/>
      <c r="G8" s="213"/>
      <c r="H8" s="310"/>
    </row>
    <row r="9" spans="1:8" ht="15">
      <c r="A9" s="214" t="s">
        <v>1199</v>
      </c>
      <c r="B9" s="214" t="s">
        <v>1200</v>
      </c>
      <c r="C9" s="213">
        <v>669011.58</v>
      </c>
      <c r="D9" s="213">
        <f aca="true" t="shared" si="0" ref="D9:D72">+C9</f>
        <v>669011.58</v>
      </c>
      <c r="E9" s="213"/>
      <c r="F9" s="213"/>
      <c r="G9" s="213"/>
      <c r="H9" s="310"/>
    </row>
    <row r="10" spans="1:8" ht="15">
      <c r="A10" s="214" t="s">
        <v>1201</v>
      </c>
      <c r="B10" s="214" t="s">
        <v>1202</v>
      </c>
      <c r="C10" s="213">
        <v>609.14</v>
      </c>
      <c r="D10" s="213">
        <f t="shared" si="0"/>
        <v>609.14</v>
      </c>
      <c r="E10" s="213"/>
      <c r="F10" s="213"/>
      <c r="G10" s="213"/>
      <c r="H10" s="310"/>
    </row>
    <row r="11" spans="1:8" ht="15">
      <c r="A11" s="214" t="s">
        <v>1203</v>
      </c>
      <c r="B11" s="214" t="s">
        <v>1204</v>
      </c>
      <c r="C11" s="213">
        <v>399394.13</v>
      </c>
      <c r="D11" s="213">
        <f t="shared" si="0"/>
        <v>399394.13</v>
      </c>
      <c r="E11" s="213"/>
      <c r="F11" s="213"/>
      <c r="G11" s="213"/>
      <c r="H11" s="310"/>
    </row>
    <row r="12" spans="1:8" ht="15">
      <c r="A12" s="214" t="s">
        <v>1193</v>
      </c>
      <c r="B12" s="214" t="s">
        <v>1194</v>
      </c>
      <c r="C12" s="213">
        <v>673717.72</v>
      </c>
      <c r="D12" s="213">
        <f t="shared" si="0"/>
        <v>673717.72</v>
      </c>
      <c r="E12" s="213"/>
      <c r="F12" s="213"/>
      <c r="G12" s="213"/>
      <c r="H12" s="310"/>
    </row>
    <row r="13" spans="1:8" ht="15">
      <c r="A13" s="214" t="s">
        <v>1205</v>
      </c>
      <c r="B13" s="214" t="s">
        <v>1206</v>
      </c>
      <c r="C13" s="213">
        <v>10335.6</v>
      </c>
      <c r="D13" s="213">
        <f t="shared" si="0"/>
        <v>10335.6</v>
      </c>
      <c r="E13" s="213"/>
      <c r="F13" s="213"/>
      <c r="G13" s="213"/>
      <c r="H13" s="310"/>
    </row>
    <row r="14" spans="1:8" ht="15">
      <c r="A14" s="214" t="s">
        <v>1207</v>
      </c>
      <c r="B14" s="214" t="s">
        <v>1208</v>
      </c>
      <c r="C14" s="213">
        <v>14163.6</v>
      </c>
      <c r="D14" s="213">
        <f t="shared" si="0"/>
        <v>14163.6</v>
      </c>
      <c r="E14" s="213"/>
      <c r="F14" s="213"/>
      <c r="G14" s="213"/>
      <c r="H14" s="310"/>
    </row>
    <row r="15" spans="1:8" ht="15">
      <c r="A15" s="214" t="s">
        <v>1209</v>
      </c>
      <c r="B15" s="214" t="s">
        <v>1210</v>
      </c>
      <c r="C15" s="213">
        <v>2134.4</v>
      </c>
      <c r="D15" s="213">
        <f t="shared" si="0"/>
        <v>2134.4</v>
      </c>
      <c r="E15" s="213"/>
      <c r="F15" s="213"/>
      <c r="G15" s="213"/>
      <c r="H15" s="310"/>
    </row>
    <row r="16" spans="1:8" ht="15">
      <c r="A16" s="214" t="s">
        <v>1211</v>
      </c>
      <c r="B16" s="214" t="s">
        <v>1212</v>
      </c>
      <c r="C16" s="213">
        <v>26309.22</v>
      </c>
      <c r="D16" s="213">
        <f t="shared" si="0"/>
        <v>26309.22</v>
      </c>
      <c r="E16" s="213"/>
      <c r="F16" s="213"/>
      <c r="G16" s="213"/>
      <c r="H16" s="310"/>
    </row>
    <row r="17" spans="1:8" ht="15">
      <c r="A17" s="214" t="s">
        <v>1213</v>
      </c>
      <c r="B17" s="214" t="s">
        <v>1214</v>
      </c>
      <c r="C17" s="213">
        <v>4217.6</v>
      </c>
      <c r="D17" s="213">
        <f t="shared" si="0"/>
        <v>4217.6</v>
      </c>
      <c r="E17" s="213"/>
      <c r="F17" s="213"/>
      <c r="G17" s="213"/>
      <c r="H17" s="310"/>
    </row>
    <row r="18" spans="1:8" ht="15">
      <c r="A18" s="214" t="s">
        <v>1195</v>
      </c>
      <c r="B18" s="214" t="s">
        <v>1196</v>
      </c>
      <c r="C18" s="213">
        <v>60000</v>
      </c>
      <c r="D18" s="213">
        <f t="shared" si="0"/>
        <v>60000</v>
      </c>
      <c r="E18" s="213"/>
      <c r="F18" s="213"/>
      <c r="G18" s="213"/>
      <c r="H18" s="310"/>
    </row>
    <row r="19" spans="1:8" ht="15">
      <c r="A19" s="214" t="s">
        <v>1215</v>
      </c>
      <c r="B19" s="214" t="s">
        <v>1216</v>
      </c>
      <c r="C19" s="213">
        <v>696</v>
      </c>
      <c r="D19" s="213">
        <f t="shared" si="0"/>
        <v>696</v>
      </c>
      <c r="E19" s="213"/>
      <c r="F19" s="213"/>
      <c r="G19" s="213"/>
      <c r="H19" s="310"/>
    </row>
    <row r="20" spans="1:8" ht="15">
      <c r="A20" s="214" t="s">
        <v>1217</v>
      </c>
      <c r="B20" s="214" t="s">
        <v>1218</v>
      </c>
      <c r="C20" s="213">
        <v>69771.05</v>
      </c>
      <c r="D20" s="213">
        <f t="shared" si="0"/>
        <v>69771.05</v>
      </c>
      <c r="E20" s="213"/>
      <c r="F20" s="213"/>
      <c r="G20" s="213"/>
      <c r="H20" s="310"/>
    </row>
    <row r="21" spans="1:8" ht="15">
      <c r="A21" s="214" t="s">
        <v>1219</v>
      </c>
      <c r="B21" s="214" t="s">
        <v>1220</v>
      </c>
      <c r="C21" s="213">
        <v>32100</v>
      </c>
      <c r="D21" s="213">
        <f t="shared" si="0"/>
        <v>32100</v>
      </c>
      <c r="E21" s="213"/>
      <c r="F21" s="213"/>
      <c r="G21" s="213"/>
      <c r="H21" s="310"/>
    </row>
    <row r="22" spans="1:8" ht="15">
      <c r="A22" s="214" t="s">
        <v>1221</v>
      </c>
      <c r="B22" s="214" t="s">
        <v>1222</v>
      </c>
      <c r="C22" s="213">
        <v>2625</v>
      </c>
      <c r="D22" s="213">
        <f t="shared" si="0"/>
        <v>2625</v>
      </c>
      <c r="E22" s="213"/>
      <c r="F22" s="213"/>
      <c r="G22" s="213"/>
      <c r="H22" s="310"/>
    </row>
    <row r="23" spans="1:8" ht="15">
      <c r="A23" s="214" t="s">
        <v>1223</v>
      </c>
      <c r="B23" s="214" t="s">
        <v>1224</v>
      </c>
      <c r="C23" s="213">
        <v>2766.6</v>
      </c>
      <c r="D23" s="213">
        <f t="shared" si="0"/>
        <v>2766.6</v>
      </c>
      <c r="E23" s="213"/>
      <c r="F23" s="213"/>
      <c r="G23" s="213"/>
      <c r="H23" s="310"/>
    </row>
    <row r="24" spans="1:8" ht="15">
      <c r="A24" s="214" t="s">
        <v>1225</v>
      </c>
      <c r="B24" s="214" t="s">
        <v>1226</v>
      </c>
      <c r="C24" s="213">
        <v>134900</v>
      </c>
      <c r="D24" s="213">
        <f t="shared" si="0"/>
        <v>134900</v>
      </c>
      <c r="E24" s="213"/>
      <c r="F24" s="213"/>
      <c r="G24" s="213"/>
      <c r="H24" s="310"/>
    </row>
    <row r="25" spans="1:8" ht="15">
      <c r="A25" s="214" t="s">
        <v>1227</v>
      </c>
      <c r="B25" s="214" t="s">
        <v>1228</v>
      </c>
      <c r="C25" s="213">
        <v>3000</v>
      </c>
      <c r="D25" s="213">
        <f t="shared" si="0"/>
        <v>3000</v>
      </c>
      <c r="E25" s="213"/>
      <c r="F25" s="213"/>
      <c r="G25" s="213"/>
      <c r="H25" s="310"/>
    </row>
    <row r="26" spans="1:8" ht="15">
      <c r="A26" s="214" t="s">
        <v>1229</v>
      </c>
      <c r="B26" s="214" t="s">
        <v>1230</v>
      </c>
      <c r="C26" s="213">
        <v>21945.23</v>
      </c>
      <c r="D26" s="213">
        <f t="shared" si="0"/>
        <v>21945.23</v>
      </c>
      <c r="E26" s="213"/>
      <c r="F26" s="213"/>
      <c r="G26" s="213"/>
      <c r="H26" s="310"/>
    </row>
    <row r="27" spans="1:8" ht="15">
      <c r="A27" s="214" t="s">
        <v>1231</v>
      </c>
      <c r="B27" s="214" t="s">
        <v>1232</v>
      </c>
      <c r="C27" s="213">
        <v>11028.39</v>
      </c>
      <c r="D27" s="213">
        <f t="shared" si="0"/>
        <v>11028.39</v>
      </c>
      <c r="E27" s="213"/>
      <c r="F27" s="213"/>
      <c r="G27" s="213"/>
      <c r="H27" s="310"/>
    </row>
    <row r="28" spans="1:8" ht="15">
      <c r="A28" s="214" t="s">
        <v>1233</v>
      </c>
      <c r="B28" s="214" t="s">
        <v>1234</v>
      </c>
      <c r="C28" s="213">
        <v>293.53</v>
      </c>
      <c r="D28" s="213">
        <f t="shared" si="0"/>
        <v>293.53</v>
      </c>
      <c r="E28" s="213"/>
      <c r="F28" s="213"/>
      <c r="G28" s="213"/>
      <c r="H28" s="310"/>
    </row>
    <row r="29" spans="1:8" ht="15">
      <c r="A29" s="214" t="s">
        <v>1235</v>
      </c>
      <c r="B29" s="214" t="s">
        <v>1236</v>
      </c>
      <c r="C29" s="213">
        <v>3500.01</v>
      </c>
      <c r="D29" s="213">
        <f t="shared" si="0"/>
        <v>3500.01</v>
      </c>
      <c r="E29" s="213"/>
      <c r="F29" s="213"/>
      <c r="G29" s="213"/>
      <c r="H29" s="310"/>
    </row>
    <row r="30" spans="1:8" ht="15">
      <c r="A30" s="214" t="s">
        <v>1237</v>
      </c>
      <c r="B30" s="214" t="s">
        <v>1238</v>
      </c>
      <c r="C30" s="213">
        <v>59218</v>
      </c>
      <c r="D30" s="213">
        <f t="shared" si="0"/>
        <v>59218</v>
      </c>
      <c r="E30" s="213"/>
      <c r="F30" s="213"/>
      <c r="G30" s="213"/>
      <c r="H30" s="310"/>
    </row>
    <row r="31" spans="1:8" ht="15">
      <c r="A31" s="214" t="s">
        <v>1239</v>
      </c>
      <c r="B31" s="214" t="s">
        <v>1240</v>
      </c>
      <c r="C31" s="213">
        <v>7450</v>
      </c>
      <c r="D31" s="213">
        <f t="shared" si="0"/>
        <v>7450</v>
      </c>
      <c r="E31" s="213"/>
      <c r="F31" s="213"/>
      <c r="G31" s="213"/>
      <c r="H31" s="310"/>
    </row>
    <row r="32" spans="1:8" ht="15">
      <c r="A32" s="214" t="s">
        <v>1241</v>
      </c>
      <c r="B32" s="214" t="s">
        <v>1242</v>
      </c>
      <c r="C32" s="213">
        <v>10790.32</v>
      </c>
      <c r="D32" s="213">
        <f t="shared" si="0"/>
        <v>10790.32</v>
      </c>
      <c r="E32" s="213"/>
      <c r="F32" s="213"/>
      <c r="G32" s="213"/>
      <c r="H32" s="310"/>
    </row>
    <row r="33" spans="1:8" ht="15">
      <c r="A33" s="214" t="s">
        <v>1243</v>
      </c>
      <c r="B33" s="214" t="s">
        <v>1244</v>
      </c>
      <c r="C33" s="213">
        <v>2923.2</v>
      </c>
      <c r="D33" s="213">
        <f t="shared" si="0"/>
        <v>2923.2</v>
      </c>
      <c r="E33" s="213"/>
      <c r="F33" s="213"/>
      <c r="G33" s="213"/>
      <c r="H33" s="310"/>
    </row>
    <row r="34" spans="1:8" ht="15">
      <c r="A34" s="214" t="s">
        <v>1245</v>
      </c>
      <c r="B34" s="214" t="s">
        <v>1246</v>
      </c>
      <c r="C34" s="213">
        <v>80745.91</v>
      </c>
      <c r="D34" s="213">
        <f t="shared" si="0"/>
        <v>80745.91</v>
      </c>
      <c r="E34" s="213"/>
      <c r="F34" s="213"/>
      <c r="G34" s="213"/>
      <c r="H34" s="310"/>
    </row>
    <row r="35" spans="1:8" ht="15">
      <c r="A35" s="214" t="s">
        <v>1247</v>
      </c>
      <c r="B35" s="214" t="s">
        <v>1248</v>
      </c>
      <c r="C35" s="213">
        <v>1044</v>
      </c>
      <c r="D35" s="213">
        <f t="shared" si="0"/>
        <v>1044</v>
      </c>
      <c r="E35" s="213"/>
      <c r="F35" s="213"/>
      <c r="G35" s="213"/>
      <c r="H35" s="310"/>
    </row>
    <row r="36" spans="1:8" ht="15">
      <c r="A36" s="214" t="s">
        <v>1249</v>
      </c>
      <c r="B36" s="214" t="s">
        <v>1250</v>
      </c>
      <c r="C36" s="213">
        <v>307400</v>
      </c>
      <c r="D36" s="213">
        <f t="shared" si="0"/>
        <v>307400</v>
      </c>
      <c r="E36" s="213"/>
      <c r="F36" s="213"/>
      <c r="G36" s="213"/>
      <c r="H36" s="310"/>
    </row>
    <row r="37" spans="1:8" ht="15">
      <c r="A37" s="214" t="s">
        <v>1251</v>
      </c>
      <c r="B37" s="214" t="s">
        <v>1252</v>
      </c>
      <c r="C37" s="213">
        <v>206422</v>
      </c>
      <c r="D37" s="213">
        <f t="shared" si="0"/>
        <v>206422</v>
      </c>
      <c r="E37" s="213"/>
      <c r="F37" s="213"/>
      <c r="G37" s="213"/>
      <c r="H37" s="310"/>
    </row>
    <row r="38" spans="1:8" ht="15">
      <c r="A38" s="214" t="s">
        <v>1253</v>
      </c>
      <c r="B38" s="214" t="s">
        <v>1254</v>
      </c>
      <c r="C38" s="213">
        <v>16936</v>
      </c>
      <c r="D38" s="213">
        <f t="shared" si="0"/>
        <v>16936</v>
      </c>
      <c r="E38" s="213"/>
      <c r="F38" s="213"/>
      <c r="G38" s="213"/>
      <c r="H38" s="310"/>
    </row>
    <row r="39" spans="1:8" ht="15">
      <c r="A39" s="214" t="s">
        <v>1255</v>
      </c>
      <c r="B39" s="214" t="s">
        <v>1256</v>
      </c>
      <c r="C39" s="213">
        <v>6327</v>
      </c>
      <c r="D39" s="213">
        <f t="shared" si="0"/>
        <v>6327</v>
      </c>
      <c r="E39" s="213"/>
      <c r="F39" s="213"/>
      <c r="G39" s="213"/>
      <c r="H39" s="310"/>
    </row>
    <row r="40" spans="1:8" ht="15">
      <c r="A40" s="214" t="s">
        <v>1257</v>
      </c>
      <c r="B40" s="214" t="s">
        <v>1258</v>
      </c>
      <c r="C40" s="213">
        <v>450000</v>
      </c>
      <c r="D40" s="213">
        <f t="shared" si="0"/>
        <v>450000</v>
      </c>
      <c r="E40" s="213"/>
      <c r="F40" s="213"/>
      <c r="G40" s="213"/>
      <c r="H40" s="310"/>
    </row>
    <row r="41" spans="1:8" ht="15">
      <c r="A41" s="214" t="s">
        <v>1259</v>
      </c>
      <c r="B41" s="214" t="s">
        <v>1260</v>
      </c>
      <c r="C41" s="213">
        <v>26880</v>
      </c>
      <c r="D41" s="213">
        <f t="shared" si="0"/>
        <v>26880</v>
      </c>
      <c r="E41" s="213"/>
      <c r="F41" s="213"/>
      <c r="G41" s="213"/>
      <c r="H41" s="310"/>
    </row>
    <row r="42" spans="1:8" ht="15">
      <c r="A42" s="214" t="s">
        <v>1261</v>
      </c>
      <c r="B42" s="214" t="s">
        <v>1262</v>
      </c>
      <c r="C42" s="213">
        <v>6148</v>
      </c>
      <c r="D42" s="213">
        <f t="shared" si="0"/>
        <v>6148</v>
      </c>
      <c r="E42" s="213"/>
      <c r="F42" s="213"/>
      <c r="G42" s="213"/>
      <c r="H42" s="310"/>
    </row>
    <row r="43" spans="1:8" ht="15">
      <c r="A43" s="214" t="s">
        <v>1263</v>
      </c>
      <c r="B43" s="214" t="s">
        <v>1264</v>
      </c>
      <c r="C43" s="213">
        <v>39465.52</v>
      </c>
      <c r="D43" s="213">
        <f t="shared" si="0"/>
        <v>39465.52</v>
      </c>
      <c r="E43" s="213"/>
      <c r="F43" s="213"/>
      <c r="G43" s="213"/>
      <c r="H43" s="310"/>
    </row>
    <row r="44" spans="1:8" ht="15">
      <c r="A44" s="214" t="s">
        <v>1265</v>
      </c>
      <c r="B44" s="214" t="s">
        <v>1266</v>
      </c>
      <c r="C44" s="213">
        <v>52200</v>
      </c>
      <c r="D44" s="213">
        <f t="shared" si="0"/>
        <v>52200</v>
      </c>
      <c r="E44" s="213"/>
      <c r="F44" s="213"/>
      <c r="G44" s="213"/>
      <c r="H44" s="310"/>
    </row>
    <row r="45" spans="1:8" ht="15">
      <c r="A45" s="214" t="s">
        <v>1267</v>
      </c>
      <c r="B45" s="214" t="s">
        <v>1268</v>
      </c>
      <c r="C45" s="213">
        <v>648701</v>
      </c>
      <c r="D45" s="213">
        <f t="shared" si="0"/>
        <v>648701</v>
      </c>
      <c r="E45" s="213"/>
      <c r="F45" s="213"/>
      <c r="G45" s="213"/>
      <c r="H45" s="310"/>
    </row>
    <row r="46" spans="1:8" ht="15">
      <c r="A46" s="214" t="s">
        <v>1269</v>
      </c>
      <c r="B46" s="214" t="s">
        <v>1270</v>
      </c>
      <c r="C46" s="213">
        <v>11136</v>
      </c>
      <c r="D46" s="213">
        <f t="shared" si="0"/>
        <v>11136</v>
      </c>
      <c r="E46" s="213"/>
      <c r="F46" s="213"/>
      <c r="G46" s="213"/>
      <c r="H46" s="310"/>
    </row>
    <row r="47" spans="1:8" ht="15">
      <c r="A47" s="214" t="s">
        <v>1271</v>
      </c>
      <c r="B47" s="214" t="s">
        <v>1272</v>
      </c>
      <c r="C47" s="213">
        <v>25972.4</v>
      </c>
      <c r="D47" s="213">
        <f t="shared" si="0"/>
        <v>25972.4</v>
      </c>
      <c r="E47" s="213"/>
      <c r="F47" s="213"/>
      <c r="G47" s="213"/>
      <c r="H47" s="310"/>
    </row>
    <row r="48" spans="1:8" ht="15">
      <c r="A48" s="214" t="s">
        <v>1273</v>
      </c>
      <c r="B48" s="214" t="s">
        <v>1274</v>
      </c>
      <c r="C48" s="213">
        <v>59498.97</v>
      </c>
      <c r="D48" s="213">
        <f t="shared" si="0"/>
        <v>59498.97</v>
      </c>
      <c r="E48" s="213"/>
      <c r="F48" s="213"/>
      <c r="G48" s="213"/>
      <c r="H48" s="310"/>
    </row>
    <row r="49" spans="1:8" ht="15">
      <c r="A49" s="214" t="s">
        <v>1275</v>
      </c>
      <c r="B49" s="214" t="s">
        <v>1276</v>
      </c>
      <c r="C49" s="213">
        <v>1207905.68</v>
      </c>
      <c r="D49" s="213">
        <f t="shared" si="0"/>
        <v>1207905.68</v>
      </c>
      <c r="E49" s="213"/>
      <c r="F49" s="213"/>
      <c r="G49" s="213"/>
      <c r="H49" s="310"/>
    </row>
    <row r="50" spans="1:8" ht="15">
      <c r="A50" s="214" t="s">
        <v>1277</v>
      </c>
      <c r="B50" s="214" t="s">
        <v>1278</v>
      </c>
      <c r="C50" s="213">
        <v>5336</v>
      </c>
      <c r="D50" s="213">
        <f t="shared" si="0"/>
        <v>5336</v>
      </c>
      <c r="E50" s="213"/>
      <c r="F50" s="213"/>
      <c r="G50" s="213"/>
      <c r="H50" s="310"/>
    </row>
    <row r="51" spans="1:8" ht="15">
      <c r="A51" s="214" t="s">
        <v>1279</v>
      </c>
      <c r="B51" s="214" t="s">
        <v>1280</v>
      </c>
      <c r="C51" s="213">
        <v>39440</v>
      </c>
      <c r="D51" s="213">
        <f t="shared" si="0"/>
        <v>39440</v>
      </c>
      <c r="E51" s="213"/>
      <c r="F51" s="213"/>
      <c r="G51" s="213"/>
      <c r="H51" s="310"/>
    </row>
    <row r="52" spans="1:8" ht="15">
      <c r="A52" s="214" t="s">
        <v>1281</v>
      </c>
      <c r="B52" s="214" t="s">
        <v>1282</v>
      </c>
      <c r="C52" s="213">
        <v>18151</v>
      </c>
      <c r="D52" s="213">
        <f t="shared" si="0"/>
        <v>18151</v>
      </c>
      <c r="E52" s="213"/>
      <c r="F52" s="213"/>
      <c r="G52" s="213"/>
      <c r="H52" s="310"/>
    </row>
    <row r="53" spans="1:8" ht="15">
      <c r="A53" s="214" t="s">
        <v>1283</v>
      </c>
      <c r="B53" s="214" t="s">
        <v>1284</v>
      </c>
      <c r="C53" s="213">
        <v>86652</v>
      </c>
      <c r="D53" s="213">
        <f t="shared" si="0"/>
        <v>86652</v>
      </c>
      <c r="E53" s="213"/>
      <c r="F53" s="213"/>
      <c r="G53" s="213"/>
      <c r="H53" s="310"/>
    </row>
    <row r="54" spans="1:8" ht="15">
      <c r="A54" s="214" t="s">
        <v>1285</v>
      </c>
      <c r="B54" s="214" t="s">
        <v>1286</v>
      </c>
      <c r="C54" s="213">
        <v>12760</v>
      </c>
      <c r="D54" s="213">
        <f t="shared" si="0"/>
        <v>12760</v>
      </c>
      <c r="E54" s="213"/>
      <c r="F54" s="213"/>
      <c r="G54" s="213"/>
      <c r="H54" s="310"/>
    </row>
    <row r="55" spans="1:8" ht="15">
      <c r="A55" s="214" t="s">
        <v>1287</v>
      </c>
      <c r="B55" s="214" t="s">
        <v>1288</v>
      </c>
      <c r="C55" s="213">
        <v>126.16</v>
      </c>
      <c r="D55" s="213">
        <f t="shared" si="0"/>
        <v>126.16</v>
      </c>
      <c r="E55" s="213"/>
      <c r="F55" s="213"/>
      <c r="G55" s="213"/>
      <c r="H55" s="310"/>
    </row>
    <row r="56" spans="1:8" ht="15">
      <c r="A56" s="214" t="s">
        <v>1289</v>
      </c>
      <c r="B56" s="214" t="s">
        <v>1290</v>
      </c>
      <c r="C56" s="213">
        <v>9554.72</v>
      </c>
      <c r="D56" s="213">
        <f t="shared" si="0"/>
        <v>9554.72</v>
      </c>
      <c r="E56" s="213"/>
      <c r="F56" s="213"/>
      <c r="G56" s="213"/>
      <c r="H56" s="310"/>
    </row>
    <row r="57" spans="1:8" ht="15">
      <c r="A57" s="214" t="s">
        <v>1291</v>
      </c>
      <c r="B57" s="214" t="s">
        <v>1292</v>
      </c>
      <c r="C57" s="213">
        <v>2500</v>
      </c>
      <c r="D57" s="213">
        <f t="shared" si="0"/>
        <v>2500</v>
      </c>
      <c r="E57" s="213"/>
      <c r="F57" s="213"/>
      <c r="G57" s="213"/>
      <c r="H57" s="310"/>
    </row>
    <row r="58" spans="1:8" ht="15">
      <c r="A58" s="214" t="s">
        <v>1293</v>
      </c>
      <c r="B58" s="214" t="s">
        <v>1294</v>
      </c>
      <c r="C58" s="213">
        <v>29788.8</v>
      </c>
      <c r="D58" s="213">
        <f t="shared" si="0"/>
        <v>29788.8</v>
      </c>
      <c r="E58" s="213"/>
      <c r="F58" s="213"/>
      <c r="G58" s="213"/>
      <c r="H58" s="310"/>
    </row>
    <row r="59" spans="1:8" ht="15">
      <c r="A59" s="214" t="s">
        <v>1295</v>
      </c>
      <c r="B59" s="214" t="s">
        <v>1296</v>
      </c>
      <c r="C59" s="213">
        <v>12000</v>
      </c>
      <c r="D59" s="213">
        <f t="shared" si="0"/>
        <v>12000</v>
      </c>
      <c r="E59" s="213"/>
      <c r="F59" s="213"/>
      <c r="G59" s="213"/>
      <c r="H59" s="310"/>
    </row>
    <row r="60" spans="1:8" ht="15">
      <c r="A60" s="214" t="s">
        <v>1297</v>
      </c>
      <c r="B60" s="214" t="s">
        <v>1298</v>
      </c>
      <c r="C60" s="213">
        <v>897.84</v>
      </c>
      <c r="D60" s="213">
        <f t="shared" si="0"/>
        <v>897.84</v>
      </c>
      <c r="E60" s="213"/>
      <c r="F60" s="213"/>
      <c r="G60" s="213"/>
      <c r="H60" s="310"/>
    </row>
    <row r="61" spans="1:8" ht="15">
      <c r="A61" s="214" t="s">
        <v>1299</v>
      </c>
      <c r="B61" s="214" t="s">
        <v>1300</v>
      </c>
      <c r="C61" s="213">
        <v>15000</v>
      </c>
      <c r="D61" s="213">
        <f t="shared" si="0"/>
        <v>15000</v>
      </c>
      <c r="E61" s="213"/>
      <c r="F61" s="213"/>
      <c r="G61" s="213"/>
      <c r="H61" s="310"/>
    </row>
    <row r="62" spans="1:8" ht="15">
      <c r="A62" s="214" t="s">
        <v>1301</v>
      </c>
      <c r="B62" s="214" t="s">
        <v>1302</v>
      </c>
      <c r="C62" s="213">
        <v>-918</v>
      </c>
      <c r="D62" s="213">
        <f t="shared" si="0"/>
        <v>-918</v>
      </c>
      <c r="E62" s="213"/>
      <c r="F62" s="213"/>
      <c r="G62" s="213"/>
      <c r="H62" s="310"/>
    </row>
    <row r="63" spans="1:8" ht="15">
      <c r="A63" s="214" t="s">
        <v>1303</v>
      </c>
      <c r="B63" s="214" t="s">
        <v>1304</v>
      </c>
      <c r="C63" s="213">
        <v>2166.54</v>
      </c>
      <c r="D63" s="213">
        <f t="shared" si="0"/>
        <v>2166.54</v>
      </c>
      <c r="E63" s="213"/>
      <c r="F63" s="213"/>
      <c r="G63" s="213"/>
      <c r="H63" s="310"/>
    </row>
    <row r="64" spans="1:8" ht="15">
      <c r="A64" s="214" t="s">
        <v>1305</v>
      </c>
      <c r="B64" s="214" t="s">
        <v>1306</v>
      </c>
      <c r="C64" s="213">
        <v>8200</v>
      </c>
      <c r="D64" s="213">
        <f t="shared" si="0"/>
        <v>8200</v>
      </c>
      <c r="E64" s="213"/>
      <c r="F64" s="213"/>
      <c r="G64" s="213"/>
      <c r="H64" s="310"/>
    </row>
    <row r="65" spans="1:8" ht="15">
      <c r="A65" s="214" t="s">
        <v>1307</v>
      </c>
      <c r="B65" s="214" t="s">
        <v>1308</v>
      </c>
      <c r="C65" s="213">
        <v>66566.61</v>
      </c>
      <c r="D65" s="213">
        <f t="shared" si="0"/>
        <v>66566.61</v>
      </c>
      <c r="E65" s="213"/>
      <c r="F65" s="213"/>
      <c r="G65" s="213"/>
      <c r="H65" s="310"/>
    </row>
    <row r="66" spans="1:8" ht="15">
      <c r="A66" s="214" t="s">
        <v>1309</v>
      </c>
      <c r="B66" s="214" t="s">
        <v>1310</v>
      </c>
      <c r="C66" s="213">
        <v>27986.21</v>
      </c>
      <c r="D66" s="213">
        <f t="shared" si="0"/>
        <v>27986.21</v>
      </c>
      <c r="E66" s="213"/>
      <c r="F66" s="213"/>
      <c r="G66" s="213"/>
      <c r="H66" s="310"/>
    </row>
    <row r="67" spans="1:8" ht="15">
      <c r="A67" s="214" t="s">
        <v>1311</v>
      </c>
      <c r="B67" s="214" t="s">
        <v>1312</v>
      </c>
      <c r="C67" s="213">
        <v>35998</v>
      </c>
      <c r="D67" s="213">
        <f t="shared" si="0"/>
        <v>35998</v>
      </c>
      <c r="E67" s="213"/>
      <c r="F67" s="213"/>
      <c r="G67" s="213"/>
      <c r="H67" s="310"/>
    </row>
    <row r="68" spans="1:8" ht="15">
      <c r="A68" s="214" t="s">
        <v>1313</v>
      </c>
      <c r="B68" s="214" t="s">
        <v>1314</v>
      </c>
      <c r="C68" s="213">
        <v>76530.76</v>
      </c>
      <c r="D68" s="213">
        <f t="shared" si="0"/>
        <v>76530.76</v>
      </c>
      <c r="E68" s="213"/>
      <c r="F68" s="213"/>
      <c r="G68" s="213"/>
      <c r="H68" s="310"/>
    </row>
    <row r="69" spans="1:8" ht="15">
      <c r="A69" s="214" t="s">
        <v>1315</v>
      </c>
      <c r="B69" s="214" t="s">
        <v>1316</v>
      </c>
      <c r="C69" s="213">
        <v>5500</v>
      </c>
      <c r="D69" s="213">
        <f t="shared" si="0"/>
        <v>5500</v>
      </c>
      <c r="E69" s="213"/>
      <c r="F69" s="213"/>
      <c r="G69" s="213"/>
      <c r="H69" s="310"/>
    </row>
    <row r="70" spans="1:8" ht="15">
      <c r="A70" s="214" t="s">
        <v>1317</v>
      </c>
      <c r="B70" s="214" t="s">
        <v>1318</v>
      </c>
      <c r="C70" s="213">
        <v>8000</v>
      </c>
      <c r="D70" s="213">
        <f t="shared" si="0"/>
        <v>8000</v>
      </c>
      <c r="E70" s="213"/>
      <c r="F70" s="213"/>
      <c r="G70" s="213"/>
      <c r="H70" s="310"/>
    </row>
    <row r="71" spans="1:8" ht="15">
      <c r="A71" s="214" t="s">
        <v>1319</v>
      </c>
      <c r="B71" s="214" t="s">
        <v>1320</v>
      </c>
      <c r="C71" s="213">
        <v>9185</v>
      </c>
      <c r="D71" s="213">
        <f t="shared" si="0"/>
        <v>9185</v>
      </c>
      <c r="E71" s="213"/>
      <c r="F71" s="213"/>
      <c r="G71" s="213"/>
      <c r="H71" s="310"/>
    </row>
    <row r="72" spans="1:8" ht="15">
      <c r="A72" s="214" t="s">
        <v>1321</v>
      </c>
      <c r="B72" s="214" t="s">
        <v>1322</v>
      </c>
      <c r="C72" s="213">
        <v>149160.91</v>
      </c>
      <c r="D72" s="213">
        <f t="shared" si="0"/>
        <v>149160.91</v>
      </c>
      <c r="E72" s="213"/>
      <c r="F72" s="213"/>
      <c r="G72" s="213"/>
      <c r="H72" s="310"/>
    </row>
    <row r="73" spans="1:8" ht="15">
      <c r="A73" s="214" t="s">
        <v>1323</v>
      </c>
      <c r="B73" s="214" t="s">
        <v>1324</v>
      </c>
      <c r="C73" s="213">
        <v>125</v>
      </c>
      <c r="D73" s="213">
        <f aca="true" t="shared" si="1" ref="D73:D136">+C73</f>
        <v>125</v>
      </c>
      <c r="E73" s="213"/>
      <c r="F73" s="213"/>
      <c r="G73" s="213"/>
      <c r="H73" s="310"/>
    </row>
    <row r="74" spans="1:8" ht="15">
      <c r="A74" s="214" t="s">
        <v>1325</v>
      </c>
      <c r="B74" s="214" t="s">
        <v>1326</v>
      </c>
      <c r="C74" s="213">
        <v>1416</v>
      </c>
      <c r="D74" s="213">
        <f t="shared" si="1"/>
        <v>1416</v>
      </c>
      <c r="E74" s="213"/>
      <c r="F74" s="213"/>
      <c r="G74" s="213"/>
      <c r="H74" s="310"/>
    </row>
    <row r="75" spans="1:8" ht="15">
      <c r="A75" s="214" t="s">
        <v>1327</v>
      </c>
      <c r="B75" s="214" t="s">
        <v>1328</v>
      </c>
      <c r="C75" s="213">
        <v>16100.8</v>
      </c>
      <c r="D75" s="213">
        <f t="shared" si="1"/>
        <v>16100.8</v>
      </c>
      <c r="E75" s="213"/>
      <c r="F75" s="213"/>
      <c r="G75" s="213"/>
      <c r="H75" s="310"/>
    </row>
    <row r="76" spans="1:8" ht="15">
      <c r="A76" s="214" t="s">
        <v>1329</v>
      </c>
      <c r="B76" s="214" t="s">
        <v>1330</v>
      </c>
      <c r="C76" s="213">
        <v>30667.6</v>
      </c>
      <c r="D76" s="213">
        <f t="shared" si="1"/>
        <v>30667.6</v>
      </c>
      <c r="E76" s="213"/>
      <c r="F76" s="213"/>
      <c r="G76" s="213"/>
      <c r="H76" s="310"/>
    </row>
    <row r="77" spans="1:8" ht="15">
      <c r="A77" s="214" t="s">
        <v>1331</v>
      </c>
      <c r="B77" s="214" t="s">
        <v>1332</v>
      </c>
      <c r="C77" s="213">
        <v>69900</v>
      </c>
      <c r="D77" s="213">
        <f t="shared" si="1"/>
        <v>69900</v>
      </c>
      <c r="E77" s="213"/>
      <c r="F77" s="213"/>
      <c r="G77" s="213"/>
      <c r="H77" s="310"/>
    </row>
    <row r="78" spans="1:8" ht="15">
      <c r="A78" s="214" t="s">
        <v>1333</v>
      </c>
      <c r="B78" s="214" t="s">
        <v>1334</v>
      </c>
      <c r="C78" s="213">
        <v>10000</v>
      </c>
      <c r="D78" s="213">
        <f t="shared" si="1"/>
        <v>10000</v>
      </c>
      <c r="E78" s="213"/>
      <c r="F78" s="213"/>
      <c r="G78" s="213"/>
      <c r="H78" s="310"/>
    </row>
    <row r="79" spans="1:8" ht="15">
      <c r="A79" s="214" t="s">
        <v>1335</v>
      </c>
      <c r="B79" s="214" t="s">
        <v>1336</v>
      </c>
      <c r="C79" s="213">
        <v>18060</v>
      </c>
      <c r="D79" s="213">
        <f t="shared" si="1"/>
        <v>18060</v>
      </c>
      <c r="E79" s="213"/>
      <c r="F79" s="213"/>
      <c r="G79" s="213"/>
      <c r="H79" s="310"/>
    </row>
    <row r="80" spans="1:8" ht="15">
      <c r="A80" s="214" t="s">
        <v>1337</v>
      </c>
      <c r="B80" s="214" t="s">
        <v>1338</v>
      </c>
      <c r="C80" s="213">
        <v>34999.93</v>
      </c>
      <c r="D80" s="213">
        <f t="shared" si="1"/>
        <v>34999.93</v>
      </c>
      <c r="E80" s="213"/>
      <c r="F80" s="213"/>
      <c r="G80" s="213"/>
      <c r="H80" s="310"/>
    </row>
    <row r="81" spans="1:8" ht="15">
      <c r="A81" s="214" t="s">
        <v>1339</v>
      </c>
      <c r="B81" s="214" t="s">
        <v>1340</v>
      </c>
      <c r="C81" s="213">
        <v>10000</v>
      </c>
      <c r="D81" s="213">
        <f t="shared" si="1"/>
        <v>10000</v>
      </c>
      <c r="E81" s="213"/>
      <c r="F81" s="213"/>
      <c r="G81" s="213"/>
      <c r="H81" s="310"/>
    </row>
    <row r="82" spans="1:8" ht="15">
      <c r="A82" s="214" t="s">
        <v>1341</v>
      </c>
      <c r="B82" s="214" t="s">
        <v>1342</v>
      </c>
      <c r="C82" s="213">
        <v>112650.38</v>
      </c>
      <c r="D82" s="213">
        <f t="shared" si="1"/>
        <v>112650.38</v>
      </c>
      <c r="E82" s="213"/>
      <c r="F82" s="213"/>
      <c r="G82" s="213"/>
      <c r="H82" s="310"/>
    </row>
    <row r="83" spans="1:8" ht="15">
      <c r="A83" s="214" t="s">
        <v>1343</v>
      </c>
      <c r="B83" s="214" t="s">
        <v>1344</v>
      </c>
      <c r="C83" s="213">
        <v>26110.12</v>
      </c>
      <c r="D83" s="213">
        <f t="shared" si="1"/>
        <v>26110.12</v>
      </c>
      <c r="E83" s="213"/>
      <c r="F83" s="213"/>
      <c r="G83" s="213"/>
      <c r="H83" s="310"/>
    </row>
    <row r="84" spans="1:8" ht="15">
      <c r="A84" s="214" t="s">
        <v>1345</v>
      </c>
      <c r="B84" s="214" t="s">
        <v>1346</v>
      </c>
      <c r="C84" s="213">
        <v>7500</v>
      </c>
      <c r="D84" s="213">
        <f t="shared" si="1"/>
        <v>7500</v>
      </c>
      <c r="E84" s="213"/>
      <c r="F84" s="213"/>
      <c r="G84" s="213"/>
      <c r="H84" s="310"/>
    </row>
    <row r="85" spans="1:8" ht="15">
      <c r="A85" s="214" t="s">
        <v>1347</v>
      </c>
      <c r="B85" s="214" t="s">
        <v>1348</v>
      </c>
      <c r="C85" s="213">
        <v>35986.54</v>
      </c>
      <c r="D85" s="213">
        <f t="shared" si="1"/>
        <v>35986.54</v>
      </c>
      <c r="E85" s="213"/>
      <c r="F85" s="213"/>
      <c r="G85" s="213"/>
      <c r="H85" s="310"/>
    </row>
    <row r="86" spans="1:8" ht="15">
      <c r="A86" s="214" t="s">
        <v>1349</v>
      </c>
      <c r="B86" s="214" t="s">
        <v>1350</v>
      </c>
      <c r="C86" s="213">
        <v>71920</v>
      </c>
      <c r="D86" s="213">
        <f t="shared" si="1"/>
        <v>71920</v>
      </c>
      <c r="E86" s="213"/>
      <c r="F86" s="213"/>
      <c r="G86" s="213"/>
      <c r="H86" s="310"/>
    </row>
    <row r="87" spans="1:8" ht="15">
      <c r="A87" s="214" t="s">
        <v>1351</v>
      </c>
      <c r="B87" s="214" t="s">
        <v>1352</v>
      </c>
      <c r="C87" s="213">
        <v>8822.96</v>
      </c>
      <c r="D87" s="213">
        <f t="shared" si="1"/>
        <v>8822.96</v>
      </c>
      <c r="E87" s="213"/>
      <c r="F87" s="213"/>
      <c r="G87" s="213"/>
      <c r="H87" s="310"/>
    </row>
    <row r="88" spans="1:8" ht="15">
      <c r="A88" s="214" t="s">
        <v>1353</v>
      </c>
      <c r="B88" s="214" t="s">
        <v>1354</v>
      </c>
      <c r="C88" s="213">
        <v>2784</v>
      </c>
      <c r="D88" s="213">
        <f t="shared" si="1"/>
        <v>2784</v>
      </c>
      <c r="E88" s="213"/>
      <c r="F88" s="213"/>
      <c r="G88" s="213"/>
      <c r="H88" s="310"/>
    </row>
    <row r="89" spans="1:8" ht="15">
      <c r="A89" s="214" t="s">
        <v>1355</v>
      </c>
      <c r="B89" s="214" t="s">
        <v>1356</v>
      </c>
      <c r="C89" s="213">
        <v>33930.12</v>
      </c>
      <c r="D89" s="213">
        <f t="shared" si="1"/>
        <v>33930.12</v>
      </c>
      <c r="E89" s="213"/>
      <c r="F89" s="213"/>
      <c r="G89" s="213"/>
      <c r="H89" s="310"/>
    </row>
    <row r="90" spans="1:8" ht="15">
      <c r="A90" s="214" t="s">
        <v>1357</v>
      </c>
      <c r="B90" s="214" t="s">
        <v>1358</v>
      </c>
      <c r="C90" s="213">
        <v>105438.2</v>
      </c>
      <c r="D90" s="213">
        <f t="shared" si="1"/>
        <v>105438.2</v>
      </c>
      <c r="E90" s="213"/>
      <c r="F90" s="213"/>
      <c r="G90" s="213"/>
      <c r="H90" s="310"/>
    </row>
    <row r="91" spans="1:8" ht="15">
      <c r="A91" s="214" t="s">
        <v>1359</v>
      </c>
      <c r="B91" s="214" t="s">
        <v>1360</v>
      </c>
      <c r="C91" s="213">
        <v>96093.85</v>
      </c>
      <c r="D91" s="213">
        <f t="shared" si="1"/>
        <v>96093.85</v>
      </c>
      <c r="E91" s="213"/>
      <c r="F91" s="213"/>
      <c r="G91" s="213"/>
      <c r="H91" s="310"/>
    </row>
    <row r="92" spans="1:8" ht="15">
      <c r="A92" s="214" t="s">
        <v>1361</v>
      </c>
      <c r="B92" s="214" t="s">
        <v>1362</v>
      </c>
      <c r="C92" s="213">
        <v>22596.8</v>
      </c>
      <c r="D92" s="213">
        <f t="shared" si="1"/>
        <v>22596.8</v>
      </c>
      <c r="E92" s="213"/>
      <c r="F92" s="213"/>
      <c r="G92" s="213"/>
      <c r="H92" s="310"/>
    </row>
    <row r="93" spans="1:8" ht="15">
      <c r="A93" s="214" t="s">
        <v>1363</v>
      </c>
      <c r="B93" s="214" t="s">
        <v>1364</v>
      </c>
      <c r="C93" s="213">
        <v>4872</v>
      </c>
      <c r="D93" s="213">
        <f t="shared" si="1"/>
        <v>4872</v>
      </c>
      <c r="E93" s="213"/>
      <c r="F93" s="213"/>
      <c r="G93" s="213"/>
      <c r="H93" s="310"/>
    </row>
    <row r="94" spans="1:8" ht="15">
      <c r="A94" s="214" t="s">
        <v>1365</v>
      </c>
      <c r="B94" s="214" t="s">
        <v>1366</v>
      </c>
      <c r="C94" s="213">
        <v>31204</v>
      </c>
      <c r="D94" s="213">
        <f t="shared" si="1"/>
        <v>31204</v>
      </c>
      <c r="E94" s="213"/>
      <c r="F94" s="213"/>
      <c r="G94" s="213"/>
      <c r="H94" s="310"/>
    </row>
    <row r="95" spans="1:8" ht="15">
      <c r="A95" s="214" t="s">
        <v>1367</v>
      </c>
      <c r="B95" s="214" t="s">
        <v>1368</v>
      </c>
      <c r="C95" s="213">
        <v>58000</v>
      </c>
      <c r="D95" s="213">
        <f t="shared" si="1"/>
        <v>58000</v>
      </c>
      <c r="E95" s="213"/>
      <c r="F95" s="213"/>
      <c r="G95" s="213"/>
      <c r="H95" s="310"/>
    </row>
    <row r="96" spans="1:8" ht="15">
      <c r="A96" s="214" t="s">
        <v>1369</v>
      </c>
      <c r="B96" s="214" t="s">
        <v>1370</v>
      </c>
      <c r="C96" s="213">
        <v>3340.8</v>
      </c>
      <c r="D96" s="213">
        <f t="shared" si="1"/>
        <v>3340.8</v>
      </c>
      <c r="E96" s="213"/>
      <c r="F96" s="213"/>
      <c r="G96" s="213"/>
      <c r="H96" s="310"/>
    </row>
    <row r="97" spans="1:8" ht="15">
      <c r="A97" s="214" t="s">
        <v>1371</v>
      </c>
      <c r="B97" s="214" t="s">
        <v>1372</v>
      </c>
      <c r="C97" s="213">
        <v>1164.87</v>
      </c>
      <c r="D97" s="213">
        <f t="shared" si="1"/>
        <v>1164.87</v>
      </c>
      <c r="E97" s="213"/>
      <c r="F97" s="213"/>
      <c r="G97" s="213"/>
      <c r="H97" s="310"/>
    </row>
    <row r="98" spans="1:8" ht="15">
      <c r="A98" s="214" t="s">
        <v>1373</v>
      </c>
      <c r="B98" s="214" t="s">
        <v>1374</v>
      </c>
      <c r="C98" s="213">
        <v>15000.03</v>
      </c>
      <c r="D98" s="213">
        <f t="shared" si="1"/>
        <v>15000.03</v>
      </c>
      <c r="E98" s="213"/>
      <c r="F98" s="213"/>
      <c r="G98" s="213"/>
      <c r="H98" s="310"/>
    </row>
    <row r="99" spans="1:8" ht="15">
      <c r="A99" s="214" t="s">
        <v>1375</v>
      </c>
      <c r="B99" s="214" t="s">
        <v>1376</v>
      </c>
      <c r="C99" s="213">
        <v>128.02</v>
      </c>
      <c r="D99" s="213">
        <f t="shared" si="1"/>
        <v>128.02</v>
      </c>
      <c r="E99" s="213"/>
      <c r="F99" s="213"/>
      <c r="G99" s="213"/>
      <c r="H99" s="310"/>
    </row>
    <row r="100" spans="1:8" ht="15">
      <c r="A100" s="214" t="s">
        <v>1377</v>
      </c>
      <c r="B100" s="214" t="s">
        <v>1378</v>
      </c>
      <c r="C100" s="213">
        <v>24464</v>
      </c>
      <c r="D100" s="213">
        <f t="shared" si="1"/>
        <v>24464</v>
      </c>
      <c r="E100" s="213"/>
      <c r="F100" s="213"/>
      <c r="G100" s="213"/>
      <c r="H100" s="310"/>
    </row>
    <row r="101" spans="1:8" ht="15">
      <c r="A101" s="214" t="s">
        <v>1379</v>
      </c>
      <c r="B101" s="214" t="s">
        <v>1380</v>
      </c>
      <c r="C101" s="213">
        <v>9604.8</v>
      </c>
      <c r="D101" s="213">
        <f t="shared" si="1"/>
        <v>9604.8</v>
      </c>
      <c r="E101" s="213"/>
      <c r="F101" s="213"/>
      <c r="G101" s="213"/>
      <c r="H101" s="310"/>
    </row>
    <row r="102" spans="1:8" ht="15">
      <c r="A102" s="214" t="s">
        <v>1381</v>
      </c>
      <c r="B102" s="214" t="s">
        <v>1382</v>
      </c>
      <c r="C102" s="213">
        <v>5127.2</v>
      </c>
      <c r="D102" s="213">
        <f t="shared" si="1"/>
        <v>5127.2</v>
      </c>
      <c r="E102" s="213"/>
      <c r="F102" s="213"/>
      <c r="G102" s="213"/>
      <c r="H102" s="310"/>
    </row>
    <row r="103" spans="1:8" ht="15">
      <c r="A103" s="214" t="s">
        <v>1383</v>
      </c>
      <c r="B103" s="214" t="s">
        <v>1384</v>
      </c>
      <c r="C103" s="213">
        <v>13597.5</v>
      </c>
      <c r="D103" s="213">
        <f t="shared" si="1"/>
        <v>13597.5</v>
      </c>
      <c r="E103" s="213"/>
      <c r="F103" s="213"/>
      <c r="G103" s="213"/>
      <c r="H103" s="310"/>
    </row>
    <row r="104" spans="1:8" ht="15">
      <c r="A104" s="214" t="s">
        <v>1385</v>
      </c>
      <c r="B104" s="214" t="s">
        <v>1386</v>
      </c>
      <c r="C104" s="213">
        <v>7800</v>
      </c>
      <c r="D104" s="213">
        <f t="shared" si="1"/>
        <v>7800</v>
      </c>
      <c r="E104" s="213"/>
      <c r="F104" s="213"/>
      <c r="G104" s="213"/>
      <c r="H104" s="310"/>
    </row>
    <row r="105" spans="1:8" ht="15">
      <c r="A105" s="214" t="s">
        <v>1387</v>
      </c>
      <c r="B105" s="214" t="s">
        <v>1388</v>
      </c>
      <c r="C105" s="213">
        <v>50801.06</v>
      </c>
      <c r="D105" s="213">
        <f t="shared" si="1"/>
        <v>50801.06</v>
      </c>
      <c r="E105" s="213"/>
      <c r="F105" s="213"/>
      <c r="G105" s="213"/>
      <c r="H105" s="310"/>
    </row>
    <row r="106" spans="1:8" ht="15">
      <c r="A106" s="214" t="s">
        <v>1389</v>
      </c>
      <c r="B106" s="214" t="s">
        <v>1390</v>
      </c>
      <c r="C106" s="213">
        <v>781.84</v>
      </c>
      <c r="D106" s="213">
        <f t="shared" si="1"/>
        <v>781.84</v>
      </c>
      <c r="E106" s="213"/>
      <c r="F106" s="213"/>
      <c r="G106" s="213"/>
      <c r="H106" s="310"/>
    </row>
    <row r="107" spans="1:8" ht="15">
      <c r="A107" s="214" t="s">
        <v>1391</v>
      </c>
      <c r="B107" s="214" t="s">
        <v>1392</v>
      </c>
      <c r="C107" s="213">
        <v>7500</v>
      </c>
      <c r="D107" s="213">
        <f t="shared" si="1"/>
        <v>7500</v>
      </c>
      <c r="E107" s="213"/>
      <c r="F107" s="213"/>
      <c r="G107" s="213"/>
      <c r="H107" s="310"/>
    </row>
    <row r="108" spans="1:8" ht="15">
      <c r="A108" s="214" t="s">
        <v>1393</v>
      </c>
      <c r="B108" s="214" t="s">
        <v>1394</v>
      </c>
      <c r="C108" s="213">
        <v>8429.88</v>
      </c>
      <c r="D108" s="213">
        <f t="shared" si="1"/>
        <v>8429.88</v>
      </c>
      <c r="E108" s="213"/>
      <c r="F108" s="213"/>
      <c r="G108" s="213"/>
      <c r="H108" s="310"/>
    </row>
    <row r="109" spans="1:8" ht="15">
      <c r="A109" s="214" t="s">
        <v>1395</v>
      </c>
      <c r="B109" s="214" t="s">
        <v>1396</v>
      </c>
      <c r="C109" s="213">
        <v>1550000</v>
      </c>
      <c r="D109" s="213">
        <f t="shared" si="1"/>
        <v>1550000</v>
      </c>
      <c r="E109" s="213"/>
      <c r="F109" s="213"/>
      <c r="G109" s="213"/>
      <c r="H109" s="310"/>
    </row>
    <row r="110" spans="1:8" ht="15">
      <c r="A110" s="214" t="s">
        <v>1397</v>
      </c>
      <c r="B110" s="214" t="s">
        <v>1398</v>
      </c>
      <c r="C110" s="213">
        <v>131393.2</v>
      </c>
      <c r="D110" s="213">
        <f t="shared" si="1"/>
        <v>131393.2</v>
      </c>
      <c r="E110" s="213"/>
      <c r="F110" s="213"/>
      <c r="G110" s="213"/>
      <c r="H110" s="310"/>
    </row>
    <row r="111" spans="1:8" ht="15">
      <c r="A111" s="214" t="s">
        <v>1399</v>
      </c>
      <c r="B111" s="214" t="s">
        <v>1400</v>
      </c>
      <c r="C111" s="213">
        <v>34797.5</v>
      </c>
      <c r="D111" s="213">
        <f t="shared" si="1"/>
        <v>34797.5</v>
      </c>
      <c r="E111" s="213"/>
      <c r="F111" s="213"/>
      <c r="G111" s="213"/>
      <c r="H111" s="310"/>
    </row>
    <row r="112" spans="1:8" ht="15">
      <c r="A112" s="214" t="s">
        <v>1401</v>
      </c>
      <c r="B112" s="214" t="s">
        <v>1402</v>
      </c>
      <c r="C112" s="213">
        <v>6728</v>
      </c>
      <c r="D112" s="213">
        <f t="shared" si="1"/>
        <v>6728</v>
      </c>
      <c r="E112" s="213"/>
      <c r="F112" s="213"/>
      <c r="G112" s="213"/>
      <c r="H112" s="310"/>
    </row>
    <row r="113" spans="1:8" ht="15">
      <c r="A113" s="214" t="s">
        <v>1403</v>
      </c>
      <c r="B113" s="214" t="s">
        <v>1404</v>
      </c>
      <c r="C113" s="213">
        <v>27146.4</v>
      </c>
      <c r="D113" s="213">
        <f t="shared" si="1"/>
        <v>27146.4</v>
      </c>
      <c r="E113" s="213"/>
      <c r="F113" s="213"/>
      <c r="G113" s="213"/>
      <c r="H113" s="310"/>
    </row>
    <row r="114" spans="1:8" ht="15">
      <c r="A114" s="214" t="s">
        <v>1405</v>
      </c>
      <c r="B114" s="214" t="s">
        <v>1406</v>
      </c>
      <c r="C114" s="213">
        <v>6491.36</v>
      </c>
      <c r="D114" s="213">
        <f t="shared" si="1"/>
        <v>6491.36</v>
      </c>
      <c r="E114" s="213"/>
      <c r="F114" s="213"/>
      <c r="G114" s="213"/>
      <c r="H114" s="310"/>
    </row>
    <row r="115" spans="1:8" ht="15">
      <c r="A115" s="214" t="s">
        <v>1407</v>
      </c>
      <c r="B115" s="214" t="s">
        <v>1408</v>
      </c>
      <c r="C115" s="213">
        <v>38433.01</v>
      </c>
      <c r="D115" s="213">
        <f t="shared" si="1"/>
        <v>38433.01</v>
      </c>
      <c r="E115" s="213"/>
      <c r="F115" s="213"/>
      <c r="G115" s="213"/>
      <c r="H115" s="310"/>
    </row>
    <row r="116" spans="1:8" ht="15">
      <c r="A116" s="214" t="s">
        <v>1409</v>
      </c>
      <c r="B116" s="214" t="s">
        <v>1410</v>
      </c>
      <c r="C116" s="213">
        <v>9606.81</v>
      </c>
      <c r="D116" s="213">
        <f t="shared" si="1"/>
        <v>9606.81</v>
      </c>
      <c r="E116" s="213"/>
      <c r="F116" s="213"/>
      <c r="G116" s="213"/>
      <c r="H116" s="310"/>
    </row>
    <row r="117" spans="1:8" ht="15">
      <c r="A117" s="214" t="s">
        <v>1411</v>
      </c>
      <c r="B117" s="214" t="s">
        <v>1412</v>
      </c>
      <c r="C117" s="213">
        <v>4353.03</v>
      </c>
      <c r="D117" s="213">
        <f t="shared" si="1"/>
        <v>4353.03</v>
      </c>
      <c r="E117" s="213"/>
      <c r="F117" s="213"/>
      <c r="G117" s="213"/>
      <c r="H117" s="310"/>
    </row>
    <row r="118" spans="1:8" ht="15">
      <c r="A118" s="214" t="s">
        <v>1413</v>
      </c>
      <c r="B118" s="214" t="s">
        <v>1414</v>
      </c>
      <c r="C118" s="213">
        <v>45963.94</v>
      </c>
      <c r="D118" s="213">
        <f t="shared" si="1"/>
        <v>45963.94</v>
      </c>
      <c r="E118" s="213"/>
      <c r="F118" s="213"/>
      <c r="G118" s="213"/>
      <c r="H118" s="310"/>
    </row>
    <row r="119" spans="1:8" ht="15">
      <c r="A119" s="214" t="s">
        <v>1415</v>
      </c>
      <c r="B119" s="214" t="s">
        <v>1416</v>
      </c>
      <c r="C119" s="213">
        <v>10118564.64</v>
      </c>
      <c r="D119" s="213">
        <f t="shared" si="1"/>
        <v>10118564.64</v>
      </c>
      <c r="E119" s="213"/>
      <c r="F119" s="213"/>
      <c r="G119" s="213"/>
      <c r="H119" s="310"/>
    </row>
    <row r="120" spans="1:8" ht="15">
      <c r="A120" s="214" t="s">
        <v>1417</v>
      </c>
      <c r="B120" s="214" t="s">
        <v>1418</v>
      </c>
      <c r="C120" s="213">
        <v>192750.95</v>
      </c>
      <c r="D120" s="213">
        <f t="shared" si="1"/>
        <v>192750.95</v>
      </c>
      <c r="E120" s="213"/>
      <c r="F120" s="213"/>
      <c r="G120" s="213"/>
      <c r="H120" s="310"/>
    </row>
    <row r="121" spans="1:8" ht="15">
      <c r="A121" s="214" t="s">
        <v>1419</v>
      </c>
      <c r="B121" s="214" t="s">
        <v>1420</v>
      </c>
      <c r="C121" s="213">
        <v>30596.44</v>
      </c>
      <c r="D121" s="213">
        <f t="shared" si="1"/>
        <v>30596.44</v>
      </c>
      <c r="E121" s="213"/>
      <c r="F121" s="213"/>
      <c r="G121" s="213"/>
      <c r="H121" s="310"/>
    </row>
    <row r="122" spans="1:8" ht="15">
      <c r="A122" s="214" t="s">
        <v>1421</v>
      </c>
      <c r="B122" s="214" t="s">
        <v>1422</v>
      </c>
      <c r="C122" s="213">
        <v>7744.31</v>
      </c>
      <c r="D122" s="213">
        <f t="shared" si="1"/>
        <v>7744.31</v>
      </c>
      <c r="E122" s="213"/>
      <c r="F122" s="213"/>
      <c r="G122" s="213"/>
      <c r="H122" s="310"/>
    </row>
    <row r="123" spans="1:8" ht="15">
      <c r="A123" s="214" t="s">
        <v>1423</v>
      </c>
      <c r="B123" s="214" t="s">
        <v>1424</v>
      </c>
      <c r="C123" s="213">
        <v>115135.81</v>
      </c>
      <c r="D123" s="213">
        <f t="shared" si="1"/>
        <v>115135.81</v>
      </c>
      <c r="E123" s="213"/>
      <c r="F123" s="213"/>
      <c r="G123" s="213"/>
      <c r="H123" s="310"/>
    </row>
    <row r="124" spans="1:8" ht="15">
      <c r="A124" s="214" t="s">
        <v>1425</v>
      </c>
      <c r="B124" s="214" t="s">
        <v>1426</v>
      </c>
      <c r="C124" s="213">
        <v>6485.53</v>
      </c>
      <c r="D124" s="213">
        <f t="shared" si="1"/>
        <v>6485.53</v>
      </c>
      <c r="E124" s="213"/>
      <c r="F124" s="213"/>
      <c r="G124" s="213"/>
      <c r="H124" s="310"/>
    </row>
    <row r="125" spans="1:8" ht="15">
      <c r="A125" s="214" t="s">
        <v>1427</v>
      </c>
      <c r="B125" s="214" t="s">
        <v>1428</v>
      </c>
      <c r="C125" s="213">
        <v>35181.76</v>
      </c>
      <c r="D125" s="213">
        <f t="shared" si="1"/>
        <v>35181.76</v>
      </c>
      <c r="E125" s="213"/>
      <c r="F125" s="213"/>
      <c r="G125" s="213"/>
      <c r="H125" s="310"/>
    </row>
    <row r="126" spans="1:8" ht="15">
      <c r="A126" s="214" t="s">
        <v>1429</v>
      </c>
      <c r="B126" s="214" t="s">
        <v>1430</v>
      </c>
      <c r="C126" s="213">
        <v>43455.38</v>
      </c>
      <c r="D126" s="213">
        <f t="shared" si="1"/>
        <v>43455.38</v>
      </c>
      <c r="E126" s="213"/>
      <c r="F126" s="213"/>
      <c r="G126" s="213"/>
      <c r="H126" s="310"/>
    </row>
    <row r="127" spans="1:8" ht="15">
      <c r="A127" s="214" t="s">
        <v>1431</v>
      </c>
      <c r="B127" s="214" t="s">
        <v>1432</v>
      </c>
      <c r="C127" s="213">
        <v>770</v>
      </c>
      <c r="D127" s="213">
        <f t="shared" si="1"/>
        <v>770</v>
      </c>
      <c r="E127" s="213"/>
      <c r="F127" s="213"/>
      <c r="G127" s="213"/>
      <c r="H127" s="310"/>
    </row>
    <row r="128" spans="1:8" ht="15">
      <c r="A128" s="214" t="s">
        <v>1433</v>
      </c>
      <c r="B128" s="214" t="s">
        <v>1434</v>
      </c>
      <c r="C128" s="213">
        <v>9404.33</v>
      </c>
      <c r="D128" s="213">
        <f t="shared" si="1"/>
        <v>9404.33</v>
      </c>
      <c r="E128" s="213"/>
      <c r="F128" s="213"/>
      <c r="G128" s="213"/>
      <c r="H128" s="310"/>
    </row>
    <row r="129" spans="1:8" ht="15">
      <c r="A129" s="214" t="s">
        <v>1435</v>
      </c>
      <c r="B129" s="214" t="s">
        <v>1436</v>
      </c>
      <c r="C129" s="213">
        <v>5818.26</v>
      </c>
      <c r="D129" s="213">
        <f t="shared" si="1"/>
        <v>5818.26</v>
      </c>
      <c r="E129" s="213"/>
      <c r="F129" s="213"/>
      <c r="G129" s="213"/>
      <c r="H129" s="310"/>
    </row>
    <row r="130" spans="1:8" ht="15">
      <c r="A130" s="214" t="s">
        <v>1437</v>
      </c>
      <c r="B130" s="214" t="s">
        <v>1438</v>
      </c>
      <c r="C130" s="213">
        <v>380109.78</v>
      </c>
      <c r="D130" s="213">
        <f t="shared" si="1"/>
        <v>380109.78</v>
      </c>
      <c r="E130" s="213"/>
      <c r="F130" s="213"/>
      <c r="G130" s="213"/>
      <c r="H130" s="310"/>
    </row>
    <row r="131" spans="1:8" ht="15">
      <c r="A131" s="214" t="s">
        <v>1439</v>
      </c>
      <c r="B131" s="214" t="s">
        <v>1440</v>
      </c>
      <c r="C131" s="213">
        <v>15296.24</v>
      </c>
      <c r="D131" s="213">
        <f t="shared" si="1"/>
        <v>15296.24</v>
      </c>
      <c r="E131" s="213"/>
      <c r="F131" s="213"/>
      <c r="G131" s="213"/>
      <c r="H131" s="310"/>
    </row>
    <row r="132" spans="1:8" ht="15">
      <c r="A132" s="214" t="s">
        <v>1441</v>
      </c>
      <c r="B132" s="214" t="s">
        <v>1442</v>
      </c>
      <c r="C132" s="213">
        <v>827574.96</v>
      </c>
      <c r="D132" s="213">
        <f t="shared" si="1"/>
        <v>827574.96</v>
      </c>
      <c r="E132" s="213"/>
      <c r="F132" s="213"/>
      <c r="G132" s="213"/>
      <c r="H132" s="310"/>
    </row>
    <row r="133" spans="1:8" ht="15">
      <c r="A133" s="214" t="s">
        <v>1197</v>
      </c>
      <c r="B133" s="214" t="s">
        <v>1198</v>
      </c>
      <c r="C133" s="213">
        <v>581764.7</v>
      </c>
      <c r="D133" s="213">
        <f t="shared" si="1"/>
        <v>581764.7</v>
      </c>
      <c r="E133" s="213"/>
      <c r="F133" s="213"/>
      <c r="G133" s="213"/>
      <c r="H133" s="310"/>
    </row>
    <row r="134" spans="1:8" ht="15">
      <c r="A134" s="214" t="s">
        <v>1443</v>
      </c>
      <c r="B134" s="214" t="s">
        <v>1444</v>
      </c>
      <c r="C134" s="213">
        <v>362744.98</v>
      </c>
      <c r="D134" s="213">
        <f t="shared" si="1"/>
        <v>362744.98</v>
      </c>
      <c r="E134" s="213"/>
      <c r="F134" s="213"/>
      <c r="G134" s="213"/>
      <c r="H134" s="310"/>
    </row>
    <row r="135" spans="1:8" ht="15">
      <c r="A135" s="214" t="s">
        <v>1445</v>
      </c>
      <c r="B135" s="214" t="s">
        <v>741</v>
      </c>
      <c r="C135" s="213">
        <v>77122.38</v>
      </c>
      <c r="D135" s="213">
        <f t="shared" si="1"/>
        <v>77122.38</v>
      </c>
      <c r="E135" s="213"/>
      <c r="F135" s="213"/>
      <c r="G135" s="213"/>
      <c r="H135" s="310"/>
    </row>
    <row r="136" spans="1:8" ht="15">
      <c r="A136" s="214" t="s">
        <v>1446</v>
      </c>
      <c r="B136" s="214" t="s">
        <v>1447</v>
      </c>
      <c r="C136" s="213">
        <v>32737.58</v>
      </c>
      <c r="D136" s="213">
        <f t="shared" si="1"/>
        <v>32737.58</v>
      </c>
      <c r="E136" s="213"/>
      <c r="F136" s="213"/>
      <c r="G136" s="213"/>
      <c r="H136" s="310"/>
    </row>
    <row r="137" spans="1:8" ht="15">
      <c r="A137" s="214" t="s">
        <v>1448</v>
      </c>
      <c r="B137" s="214" t="s">
        <v>1449</v>
      </c>
      <c r="C137" s="213">
        <v>87819.08</v>
      </c>
      <c r="D137" s="213">
        <f aca="true" t="shared" si="2" ref="D137:D200">+C137</f>
        <v>87819.08</v>
      </c>
      <c r="E137" s="213"/>
      <c r="F137" s="213"/>
      <c r="G137" s="213"/>
      <c r="H137" s="310"/>
    </row>
    <row r="138" spans="1:8" ht="15">
      <c r="A138" s="214" t="s">
        <v>1450</v>
      </c>
      <c r="B138" s="214" t="s">
        <v>1451</v>
      </c>
      <c r="C138" s="213">
        <v>15641.91</v>
      </c>
      <c r="D138" s="213">
        <f t="shared" si="2"/>
        <v>15641.91</v>
      </c>
      <c r="E138" s="213"/>
      <c r="F138" s="213"/>
      <c r="G138" s="213"/>
      <c r="H138" s="310"/>
    </row>
    <row r="139" spans="1:8" ht="15">
      <c r="A139" s="214" t="s">
        <v>1452</v>
      </c>
      <c r="B139" s="214" t="s">
        <v>1453</v>
      </c>
      <c r="C139" s="213">
        <v>93953.13</v>
      </c>
      <c r="D139" s="213">
        <f t="shared" si="2"/>
        <v>93953.13</v>
      </c>
      <c r="E139" s="213"/>
      <c r="F139" s="213"/>
      <c r="G139" s="213"/>
      <c r="H139" s="310"/>
    </row>
    <row r="140" spans="1:8" ht="15">
      <c r="A140" s="214" t="s">
        <v>1454</v>
      </c>
      <c r="B140" s="214" t="s">
        <v>1455</v>
      </c>
      <c r="C140" s="213">
        <v>146637.52</v>
      </c>
      <c r="D140" s="213">
        <f t="shared" si="2"/>
        <v>146637.52</v>
      </c>
      <c r="E140" s="213"/>
      <c r="F140" s="213"/>
      <c r="G140" s="213"/>
      <c r="H140" s="310"/>
    </row>
    <row r="141" spans="1:8" ht="15">
      <c r="A141" s="214" t="s">
        <v>1456</v>
      </c>
      <c r="B141" s="214" t="s">
        <v>1457</v>
      </c>
      <c r="C141" s="213">
        <v>10316.84</v>
      </c>
      <c r="D141" s="213">
        <f t="shared" si="2"/>
        <v>10316.84</v>
      </c>
      <c r="E141" s="213"/>
      <c r="F141" s="213"/>
      <c r="G141" s="213"/>
      <c r="H141" s="310"/>
    </row>
    <row r="142" spans="1:8" ht="15">
      <c r="A142" s="214" t="s">
        <v>1458</v>
      </c>
      <c r="B142" s="214" t="s">
        <v>1459</v>
      </c>
      <c r="C142" s="213">
        <v>6854.62</v>
      </c>
      <c r="D142" s="213">
        <f t="shared" si="2"/>
        <v>6854.62</v>
      </c>
      <c r="E142" s="213"/>
      <c r="F142" s="213"/>
      <c r="G142" s="213"/>
      <c r="H142" s="310"/>
    </row>
    <row r="143" spans="1:8" ht="15">
      <c r="A143" s="214" t="s">
        <v>1460</v>
      </c>
      <c r="B143" s="214" t="s">
        <v>1461</v>
      </c>
      <c r="C143" s="213">
        <v>120785.16</v>
      </c>
      <c r="D143" s="213">
        <f t="shared" si="2"/>
        <v>120785.16</v>
      </c>
      <c r="E143" s="213"/>
      <c r="F143" s="213"/>
      <c r="G143" s="213"/>
      <c r="H143" s="310"/>
    </row>
    <row r="144" spans="1:8" ht="15">
      <c r="A144" s="214" t="s">
        <v>1462</v>
      </c>
      <c r="B144" s="214" t="s">
        <v>663</v>
      </c>
      <c r="C144" s="213">
        <v>123811.18</v>
      </c>
      <c r="D144" s="213">
        <f t="shared" si="2"/>
        <v>123811.18</v>
      </c>
      <c r="E144" s="213"/>
      <c r="F144" s="213"/>
      <c r="G144" s="213"/>
      <c r="H144" s="310"/>
    </row>
    <row r="145" spans="1:8" ht="15">
      <c r="A145" s="214" t="s">
        <v>1463</v>
      </c>
      <c r="B145" s="214" t="s">
        <v>1464</v>
      </c>
      <c r="C145" s="213">
        <v>61621.1</v>
      </c>
      <c r="D145" s="213">
        <f t="shared" si="2"/>
        <v>61621.1</v>
      </c>
      <c r="E145" s="213"/>
      <c r="F145" s="213"/>
      <c r="G145" s="213"/>
      <c r="H145" s="310"/>
    </row>
    <row r="146" spans="1:8" ht="15">
      <c r="A146" s="214" t="s">
        <v>1465</v>
      </c>
      <c r="B146" s="214" t="s">
        <v>1466</v>
      </c>
      <c r="C146" s="213">
        <v>153849.57</v>
      </c>
      <c r="D146" s="213">
        <f t="shared" si="2"/>
        <v>153849.57</v>
      </c>
      <c r="E146" s="213"/>
      <c r="F146" s="213"/>
      <c r="G146" s="213"/>
      <c r="H146" s="310"/>
    </row>
    <row r="147" spans="1:8" ht="15">
      <c r="A147" s="214" t="s">
        <v>1467</v>
      </c>
      <c r="B147" s="214" t="s">
        <v>1468</v>
      </c>
      <c r="C147" s="213">
        <v>149143.73</v>
      </c>
      <c r="D147" s="213">
        <f t="shared" si="2"/>
        <v>149143.73</v>
      </c>
      <c r="E147" s="213"/>
      <c r="F147" s="213"/>
      <c r="G147" s="213"/>
      <c r="H147" s="310"/>
    </row>
    <row r="148" spans="1:8" ht="15">
      <c r="A148" s="214" t="s">
        <v>1469</v>
      </c>
      <c r="B148" s="214" t="s">
        <v>1470</v>
      </c>
      <c r="C148" s="213">
        <v>636416.97</v>
      </c>
      <c r="D148" s="213">
        <f t="shared" si="2"/>
        <v>636416.97</v>
      </c>
      <c r="E148" s="213"/>
      <c r="F148" s="213"/>
      <c r="G148" s="213"/>
      <c r="H148" s="310"/>
    </row>
    <row r="149" spans="1:8" ht="15">
      <c r="A149" s="214" t="s">
        <v>1471</v>
      </c>
      <c r="B149" s="214" t="s">
        <v>1472</v>
      </c>
      <c r="C149" s="213">
        <v>156487.2</v>
      </c>
      <c r="D149" s="213">
        <f t="shared" si="2"/>
        <v>156487.2</v>
      </c>
      <c r="E149" s="213"/>
      <c r="F149" s="213"/>
      <c r="G149" s="213"/>
      <c r="H149" s="310"/>
    </row>
    <row r="150" spans="1:8" ht="15">
      <c r="A150" s="214" t="s">
        <v>1473</v>
      </c>
      <c r="B150" s="214" t="s">
        <v>1474</v>
      </c>
      <c r="C150" s="213">
        <v>194069.87</v>
      </c>
      <c r="D150" s="213">
        <f t="shared" si="2"/>
        <v>194069.87</v>
      </c>
      <c r="E150" s="213"/>
      <c r="F150" s="213"/>
      <c r="G150" s="213"/>
      <c r="H150" s="310"/>
    </row>
    <row r="151" spans="1:8" ht="15">
      <c r="A151" s="214" t="s">
        <v>1475</v>
      </c>
      <c r="B151" s="214" t="s">
        <v>1476</v>
      </c>
      <c r="C151" s="213">
        <v>76373.65</v>
      </c>
      <c r="D151" s="213">
        <f t="shared" si="2"/>
        <v>76373.65</v>
      </c>
      <c r="E151" s="213"/>
      <c r="F151" s="213"/>
      <c r="G151" s="213"/>
      <c r="H151" s="310"/>
    </row>
    <row r="152" spans="1:8" ht="15">
      <c r="A152" s="214" t="s">
        <v>1477</v>
      </c>
      <c r="B152" s="214" t="s">
        <v>1478</v>
      </c>
      <c r="C152" s="213">
        <v>9271.26</v>
      </c>
      <c r="D152" s="213">
        <f t="shared" si="2"/>
        <v>9271.26</v>
      </c>
      <c r="E152" s="213"/>
      <c r="F152" s="213"/>
      <c r="G152" s="213"/>
      <c r="H152" s="310"/>
    </row>
    <row r="153" spans="1:8" ht="15">
      <c r="A153" s="214" t="s">
        <v>1479</v>
      </c>
      <c r="B153" s="214" t="s">
        <v>959</v>
      </c>
      <c r="C153" s="213">
        <v>190740.09</v>
      </c>
      <c r="D153" s="213">
        <f t="shared" si="2"/>
        <v>190740.09</v>
      </c>
      <c r="E153" s="213"/>
      <c r="F153" s="213"/>
      <c r="G153" s="213"/>
      <c r="H153" s="310"/>
    </row>
    <row r="154" spans="1:8" ht="15">
      <c r="A154" s="214" t="s">
        <v>1480</v>
      </c>
      <c r="B154" s="214" t="s">
        <v>1481</v>
      </c>
      <c r="C154" s="213">
        <v>5754.87</v>
      </c>
      <c r="D154" s="213">
        <f t="shared" si="2"/>
        <v>5754.87</v>
      </c>
      <c r="E154" s="213"/>
      <c r="F154" s="213"/>
      <c r="G154" s="213"/>
      <c r="H154" s="310"/>
    </row>
    <row r="155" spans="1:8" ht="15">
      <c r="A155" s="214" t="s">
        <v>1482</v>
      </c>
      <c r="B155" s="214" t="s">
        <v>1483</v>
      </c>
      <c r="C155" s="213">
        <v>8152.31</v>
      </c>
      <c r="D155" s="213">
        <f t="shared" si="2"/>
        <v>8152.31</v>
      </c>
      <c r="E155" s="213"/>
      <c r="F155" s="213"/>
      <c r="G155" s="213"/>
      <c r="H155" s="310"/>
    </row>
    <row r="156" spans="1:8" ht="15">
      <c r="A156" s="214" t="s">
        <v>1484</v>
      </c>
      <c r="B156" s="214" t="s">
        <v>969</v>
      </c>
      <c r="C156" s="213">
        <v>79151.65</v>
      </c>
      <c r="D156" s="213">
        <f t="shared" si="2"/>
        <v>79151.65</v>
      </c>
      <c r="E156" s="213"/>
      <c r="F156" s="213"/>
      <c r="G156" s="213"/>
      <c r="H156" s="310"/>
    </row>
    <row r="157" spans="1:8" ht="15">
      <c r="A157" s="214" t="s">
        <v>1485</v>
      </c>
      <c r="B157" s="214" t="s">
        <v>1486</v>
      </c>
      <c r="C157" s="213">
        <v>16347.14</v>
      </c>
      <c r="D157" s="213">
        <f t="shared" si="2"/>
        <v>16347.14</v>
      </c>
      <c r="E157" s="213"/>
      <c r="F157" s="213"/>
      <c r="G157" s="213"/>
      <c r="H157" s="310"/>
    </row>
    <row r="158" spans="1:8" ht="15">
      <c r="A158" s="214" t="s">
        <v>1487</v>
      </c>
      <c r="B158" s="214" t="s">
        <v>1488</v>
      </c>
      <c r="C158" s="213">
        <v>23503594.21</v>
      </c>
      <c r="D158" s="213">
        <f t="shared" si="2"/>
        <v>23503594.21</v>
      </c>
      <c r="E158" s="213"/>
      <c r="F158" s="213"/>
      <c r="G158" s="213"/>
      <c r="H158" s="310"/>
    </row>
    <row r="159" spans="1:8" ht="15">
      <c r="A159" s="214" t="s">
        <v>1489</v>
      </c>
      <c r="B159" s="214" t="s">
        <v>1490</v>
      </c>
      <c r="C159" s="213">
        <v>411030.88</v>
      </c>
      <c r="D159" s="213">
        <f t="shared" si="2"/>
        <v>411030.88</v>
      </c>
      <c r="E159" s="213"/>
      <c r="F159" s="213"/>
      <c r="G159" s="213"/>
      <c r="H159" s="310"/>
    </row>
    <row r="160" spans="1:8" ht="15">
      <c r="A160" s="214" t="s">
        <v>1491</v>
      </c>
      <c r="B160" s="214" t="s">
        <v>1492</v>
      </c>
      <c r="C160" s="213">
        <v>22946.89</v>
      </c>
      <c r="D160" s="213">
        <f t="shared" si="2"/>
        <v>22946.89</v>
      </c>
      <c r="E160" s="213"/>
      <c r="F160" s="213"/>
      <c r="G160" s="213"/>
      <c r="H160" s="310"/>
    </row>
    <row r="161" spans="1:8" ht="15">
      <c r="A161" s="214" t="s">
        <v>1493</v>
      </c>
      <c r="B161" s="214" t="s">
        <v>1494</v>
      </c>
      <c r="C161" s="213">
        <v>7312.92</v>
      </c>
      <c r="D161" s="213">
        <f t="shared" si="2"/>
        <v>7312.92</v>
      </c>
      <c r="E161" s="213"/>
      <c r="F161" s="213"/>
      <c r="G161" s="213"/>
      <c r="H161" s="310"/>
    </row>
    <row r="162" spans="1:8" ht="15">
      <c r="A162" s="214" t="s">
        <v>1495</v>
      </c>
      <c r="B162" s="214" t="s">
        <v>1496</v>
      </c>
      <c r="C162" s="213">
        <v>41343.76</v>
      </c>
      <c r="D162" s="213">
        <f t="shared" si="2"/>
        <v>41343.76</v>
      </c>
      <c r="E162" s="213"/>
      <c r="F162" s="213"/>
      <c r="G162" s="213"/>
      <c r="H162" s="310"/>
    </row>
    <row r="163" spans="1:8" ht="15">
      <c r="A163" s="214" t="s">
        <v>1497</v>
      </c>
      <c r="B163" s="214" t="s">
        <v>1498</v>
      </c>
      <c r="C163" s="213">
        <v>5621</v>
      </c>
      <c r="D163" s="213">
        <f t="shared" si="2"/>
        <v>5621</v>
      </c>
      <c r="E163" s="213"/>
      <c r="F163" s="213"/>
      <c r="G163" s="213"/>
      <c r="H163" s="310"/>
    </row>
    <row r="164" spans="1:8" ht="15">
      <c r="A164" s="214" t="s">
        <v>1499</v>
      </c>
      <c r="B164" s="214" t="s">
        <v>1500</v>
      </c>
      <c r="C164" s="213">
        <v>2294.59</v>
      </c>
      <c r="D164" s="213">
        <f t="shared" si="2"/>
        <v>2294.59</v>
      </c>
      <c r="E164" s="213"/>
      <c r="F164" s="213"/>
      <c r="G164" s="213"/>
      <c r="H164" s="310"/>
    </row>
    <row r="165" spans="1:8" ht="15">
      <c r="A165" s="214" t="s">
        <v>1501</v>
      </c>
      <c r="B165" s="214" t="s">
        <v>1502</v>
      </c>
      <c r="C165" s="213">
        <v>1370129.87</v>
      </c>
      <c r="D165" s="213">
        <f t="shared" si="2"/>
        <v>1370129.87</v>
      </c>
      <c r="E165" s="213"/>
      <c r="F165" s="213"/>
      <c r="G165" s="213"/>
      <c r="H165" s="310"/>
    </row>
    <row r="166" spans="1:8" ht="15">
      <c r="A166" s="214" t="s">
        <v>1503</v>
      </c>
      <c r="B166" s="214" t="s">
        <v>1504</v>
      </c>
      <c r="C166" s="213">
        <v>12428229.63</v>
      </c>
      <c r="D166" s="213">
        <f t="shared" si="2"/>
        <v>12428229.63</v>
      </c>
      <c r="E166" s="213"/>
      <c r="F166" s="213"/>
      <c r="G166" s="213"/>
      <c r="H166" s="310"/>
    </row>
    <row r="167" spans="1:8" ht="15">
      <c r="A167" s="214" t="s">
        <v>1505</v>
      </c>
      <c r="B167" s="214" t="s">
        <v>1506</v>
      </c>
      <c r="C167" s="213">
        <v>1675905.33</v>
      </c>
      <c r="D167" s="213">
        <f t="shared" si="2"/>
        <v>1675905.33</v>
      </c>
      <c r="E167" s="213"/>
      <c r="F167" s="213"/>
      <c r="G167" s="213"/>
      <c r="H167" s="310"/>
    </row>
    <row r="168" spans="1:8" ht="15">
      <c r="A168" s="214" t="s">
        <v>1507</v>
      </c>
      <c r="B168" s="214" t="s">
        <v>1508</v>
      </c>
      <c r="C168" s="213">
        <v>10502752.22</v>
      </c>
      <c r="D168" s="213">
        <f t="shared" si="2"/>
        <v>10502752.22</v>
      </c>
      <c r="E168" s="213"/>
      <c r="F168" s="213"/>
      <c r="G168" s="213"/>
      <c r="H168" s="310"/>
    </row>
    <row r="169" spans="1:8" ht="15">
      <c r="A169" s="214" t="s">
        <v>1509</v>
      </c>
      <c r="B169" s="214" t="s">
        <v>1510</v>
      </c>
      <c r="C169" s="213">
        <v>13984355.99</v>
      </c>
      <c r="D169" s="213">
        <f t="shared" si="2"/>
        <v>13984355.99</v>
      </c>
      <c r="E169" s="213"/>
      <c r="F169" s="213"/>
      <c r="G169" s="213"/>
      <c r="H169" s="310"/>
    </row>
    <row r="170" spans="1:8" ht="15">
      <c r="A170" s="214" t="s">
        <v>1511</v>
      </c>
      <c r="B170" s="214" t="s">
        <v>1512</v>
      </c>
      <c r="C170" s="213">
        <v>-36.88</v>
      </c>
      <c r="D170" s="213">
        <f t="shared" si="2"/>
        <v>-36.88</v>
      </c>
      <c r="E170" s="213"/>
      <c r="F170" s="213"/>
      <c r="G170" s="213"/>
      <c r="H170" s="310"/>
    </row>
    <row r="171" spans="1:8" ht="15">
      <c r="A171" s="214" t="s">
        <v>1513</v>
      </c>
      <c r="B171" s="214" t="s">
        <v>1514</v>
      </c>
      <c r="C171" s="213">
        <v>1501426.93</v>
      </c>
      <c r="D171" s="213">
        <f t="shared" si="2"/>
        <v>1501426.93</v>
      </c>
      <c r="E171" s="213"/>
      <c r="F171" s="213"/>
      <c r="G171" s="213"/>
      <c r="H171" s="310"/>
    </row>
    <row r="172" spans="1:8" ht="15">
      <c r="A172" s="214" t="s">
        <v>1515</v>
      </c>
      <c r="B172" s="214" t="s">
        <v>1516</v>
      </c>
      <c r="C172" s="213">
        <v>4187971.33</v>
      </c>
      <c r="D172" s="213">
        <f t="shared" si="2"/>
        <v>4187971.33</v>
      </c>
      <c r="E172" s="213"/>
      <c r="F172" s="213"/>
      <c r="G172" s="213"/>
      <c r="H172" s="310"/>
    </row>
    <row r="173" spans="1:8" ht="15">
      <c r="A173" s="214" t="s">
        <v>1517</v>
      </c>
      <c r="B173" s="214" t="s">
        <v>1518</v>
      </c>
      <c r="C173" s="213">
        <v>5212.7</v>
      </c>
      <c r="D173" s="213">
        <f t="shared" si="2"/>
        <v>5212.7</v>
      </c>
      <c r="E173" s="213"/>
      <c r="F173" s="213"/>
      <c r="G173" s="213"/>
      <c r="H173" s="310"/>
    </row>
    <row r="174" spans="1:8" ht="15">
      <c r="A174" s="214" t="s">
        <v>1519</v>
      </c>
      <c r="B174" s="214" t="s">
        <v>1520</v>
      </c>
      <c r="C174" s="213">
        <v>208120</v>
      </c>
      <c r="D174" s="213">
        <f t="shared" si="2"/>
        <v>208120</v>
      </c>
      <c r="E174" s="213"/>
      <c r="F174" s="213"/>
      <c r="G174" s="213"/>
      <c r="H174" s="310"/>
    </row>
    <row r="175" spans="1:8" ht="15">
      <c r="A175" s="214" t="s">
        <v>1521</v>
      </c>
      <c r="B175" s="214" t="s">
        <v>1522</v>
      </c>
      <c r="C175" s="213">
        <v>149677.38</v>
      </c>
      <c r="D175" s="213">
        <f t="shared" si="2"/>
        <v>149677.38</v>
      </c>
      <c r="E175" s="213"/>
      <c r="F175" s="213"/>
      <c r="G175" s="213"/>
      <c r="H175" s="310"/>
    </row>
    <row r="176" spans="1:8" ht="15">
      <c r="A176" s="214" t="s">
        <v>1523</v>
      </c>
      <c r="B176" s="214" t="s">
        <v>1524</v>
      </c>
      <c r="C176" s="213">
        <v>4845.49</v>
      </c>
      <c r="D176" s="213">
        <f t="shared" si="2"/>
        <v>4845.49</v>
      </c>
      <c r="E176" s="213"/>
      <c r="F176" s="213"/>
      <c r="G176" s="213"/>
      <c r="H176" s="310"/>
    </row>
    <row r="177" spans="1:8" ht="15">
      <c r="A177" s="214" t="s">
        <v>1525</v>
      </c>
      <c r="B177" s="214" t="s">
        <v>1526</v>
      </c>
      <c r="C177" s="213">
        <v>5904.15</v>
      </c>
      <c r="D177" s="213">
        <f t="shared" si="2"/>
        <v>5904.15</v>
      </c>
      <c r="E177" s="213"/>
      <c r="F177" s="213"/>
      <c r="G177" s="213"/>
      <c r="H177" s="310"/>
    </row>
    <row r="178" spans="1:8" ht="15">
      <c r="A178" s="214" t="s">
        <v>1527</v>
      </c>
      <c r="B178" s="214" t="s">
        <v>1528</v>
      </c>
      <c r="C178" s="213">
        <v>-308342.55</v>
      </c>
      <c r="D178" s="213">
        <f t="shared" si="2"/>
        <v>-308342.55</v>
      </c>
      <c r="E178" s="213"/>
      <c r="F178" s="213"/>
      <c r="G178" s="213"/>
      <c r="H178" s="310"/>
    </row>
    <row r="179" spans="1:8" ht="15">
      <c r="A179" s="214" t="s">
        <v>1529</v>
      </c>
      <c r="B179" s="214" t="s">
        <v>1530</v>
      </c>
      <c r="C179" s="213">
        <v>478091.36</v>
      </c>
      <c r="D179" s="213">
        <f t="shared" si="2"/>
        <v>478091.36</v>
      </c>
      <c r="E179" s="213"/>
      <c r="F179" s="213"/>
      <c r="G179" s="213"/>
      <c r="H179" s="310"/>
    </row>
    <row r="180" spans="1:8" ht="15">
      <c r="A180" s="214" t="s">
        <v>1531</v>
      </c>
      <c r="B180" s="214" t="s">
        <v>1532</v>
      </c>
      <c r="C180" s="213">
        <v>56247.55</v>
      </c>
      <c r="D180" s="213">
        <f t="shared" si="2"/>
        <v>56247.55</v>
      </c>
      <c r="E180" s="213"/>
      <c r="F180" s="213"/>
      <c r="G180" s="213"/>
      <c r="H180" s="310"/>
    </row>
    <row r="181" spans="1:8" ht="15">
      <c r="A181" s="214" t="s">
        <v>1533</v>
      </c>
      <c r="B181" s="214" t="s">
        <v>1534</v>
      </c>
      <c r="C181" s="213">
        <v>518548.76</v>
      </c>
      <c r="D181" s="213">
        <f t="shared" si="2"/>
        <v>518548.76</v>
      </c>
      <c r="E181" s="213"/>
      <c r="F181" s="213"/>
      <c r="G181" s="213"/>
      <c r="H181" s="310"/>
    </row>
    <row r="182" spans="1:8" ht="15">
      <c r="A182" s="214" t="s">
        <v>1535</v>
      </c>
      <c r="B182" s="214" t="s">
        <v>1536</v>
      </c>
      <c r="C182" s="213">
        <v>229737.33</v>
      </c>
      <c r="D182" s="213">
        <f t="shared" si="2"/>
        <v>229737.33</v>
      </c>
      <c r="E182" s="213"/>
      <c r="F182" s="213"/>
      <c r="G182" s="213"/>
      <c r="H182" s="310"/>
    </row>
    <row r="183" spans="1:8" ht="15">
      <c r="A183" s="214" t="s">
        <v>1537</v>
      </c>
      <c r="B183" s="214" t="s">
        <v>1538</v>
      </c>
      <c r="C183" s="213">
        <v>1742905.43</v>
      </c>
      <c r="D183" s="213">
        <f t="shared" si="2"/>
        <v>1742905.43</v>
      </c>
      <c r="E183" s="213"/>
      <c r="F183" s="213"/>
      <c r="G183" s="213"/>
      <c r="H183" s="310"/>
    </row>
    <row r="184" spans="1:8" ht="15">
      <c r="A184" s="214" t="s">
        <v>1539</v>
      </c>
      <c r="B184" s="214" t="s">
        <v>1540</v>
      </c>
      <c r="C184" s="213">
        <v>48905.44</v>
      </c>
      <c r="D184" s="213">
        <f t="shared" si="2"/>
        <v>48905.44</v>
      </c>
      <c r="E184" s="213"/>
      <c r="F184" s="213"/>
      <c r="G184" s="213"/>
      <c r="H184" s="310"/>
    </row>
    <row r="185" spans="1:8" ht="15">
      <c r="A185" s="214" t="s">
        <v>1541</v>
      </c>
      <c r="B185" s="214" t="s">
        <v>1542</v>
      </c>
      <c r="C185" s="213">
        <v>33053.49</v>
      </c>
      <c r="D185" s="213">
        <f t="shared" si="2"/>
        <v>33053.49</v>
      </c>
      <c r="E185" s="213"/>
      <c r="F185" s="213"/>
      <c r="G185" s="213"/>
      <c r="H185" s="310"/>
    </row>
    <row r="186" spans="1:8" ht="15">
      <c r="A186" s="214" t="s">
        <v>1543</v>
      </c>
      <c r="B186" s="214" t="s">
        <v>1544</v>
      </c>
      <c r="C186" s="213">
        <v>2097.9</v>
      </c>
      <c r="D186" s="213">
        <f t="shared" si="2"/>
        <v>2097.9</v>
      </c>
      <c r="E186" s="213"/>
      <c r="F186" s="213"/>
      <c r="G186" s="213"/>
      <c r="H186" s="310"/>
    </row>
    <row r="187" spans="1:8" ht="15">
      <c r="A187" s="214" t="s">
        <v>1545</v>
      </c>
      <c r="B187" s="214" t="s">
        <v>1546</v>
      </c>
      <c r="C187" s="213">
        <v>198798.67</v>
      </c>
      <c r="D187" s="213">
        <f t="shared" si="2"/>
        <v>198798.67</v>
      </c>
      <c r="E187" s="213"/>
      <c r="F187" s="213"/>
      <c r="G187" s="213"/>
      <c r="H187" s="310"/>
    </row>
    <row r="188" spans="1:8" ht="15">
      <c r="A188" s="214" t="s">
        <v>1547</v>
      </c>
      <c r="B188" s="214" t="s">
        <v>1548</v>
      </c>
      <c r="C188" s="213">
        <v>705551.92</v>
      </c>
      <c r="D188" s="213">
        <f t="shared" si="2"/>
        <v>705551.92</v>
      </c>
      <c r="E188" s="213"/>
      <c r="F188" s="213"/>
      <c r="G188" s="213"/>
      <c r="H188" s="310"/>
    </row>
    <row r="189" spans="1:8" ht="15">
      <c r="A189" s="214" t="s">
        <v>1549</v>
      </c>
      <c r="B189" s="214" t="s">
        <v>1550</v>
      </c>
      <c r="C189" s="213">
        <v>496996.6</v>
      </c>
      <c r="D189" s="213">
        <f t="shared" si="2"/>
        <v>496996.6</v>
      </c>
      <c r="E189" s="213"/>
      <c r="F189" s="213"/>
      <c r="G189" s="213"/>
      <c r="H189" s="310"/>
    </row>
    <row r="190" spans="1:8" ht="15">
      <c r="A190" s="214" t="s">
        <v>1551</v>
      </c>
      <c r="B190" s="214" t="s">
        <v>1552</v>
      </c>
      <c r="C190" s="213">
        <v>91508.21</v>
      </c>
      <c r="D190" s="213">
        <f t="shared" si="2"/>
        <v>91508.21</v>
      </c>
      <c r="E190" s="213"/>
      <c r="F190" s="213"/>
      <c r="G190" s="213"/>
      <c r="H190" s="310"/>
    </row>
    <row r="191" spans="1:8" ht="15">
      <c r="A191" s="214" t="s">
        <v>1553</v>
      </c>
      <c r="B191" s="214" t="s">
        <v>1554</v>
      </c>
      <c r="C191" s="213">
        <v>2253189.9</v>
      </c>
      <c r="D191" s="213">
        <f t="shared" si="2"/>
        <v>2253189.9</v>
      </c>
      <c r="E191" s="213"/>
      <c r="F191" s="213"/>
      <c r="G191" s="213"/>
      <c r="H191" s="310"/>
    </row>
    <row r="192" spans="1:8" ht="15">
      <c r="A192" s="214" t="s">
        <v>1555</v>
      </c>
      <c r="B192" s="214" t="s">
        <v>1556</v>
      </c>
      <c r="C192" s="213">
        <v>14962.32</v>
      </c>
      <c r="D192" s="213">
        <f t="shared" si="2"/>
        <v>14962.32</v>
      </c>
      <c r="E192" s="213"/>
      <c r="F192" s="213"/>
      <c r="G192" s="213"/>
      <c r="H192" s="310"/>
    </row>
    <row r="193" spans="1:8" ht="15">
      <c r="A193" s="214" t="s">
        <v>1557</v>
      </c>
      <c r="B193" s="214" t="s">
        <v>1558</v>
      </c>
      <c r="C193" s="213">
        <v>29376.02</v>
      </c>
      <c r="D193" s="213">
        <f t="shared" si="2"/>
        <v>29376.02</v>
      </c>
      <c r="E193" s="213"/>
      <c r="F193" s="213"/>
      <c r="G193" s="213"/>
      <c r="H193" s="310"/>
    </row>
    <row r="194" spans="1:8" ht="15">
      <c r="A194" s="214" t="s">
        <v>1559</v>
      </c>
      <c r="B194" s="214" t="s">
        <v>1560</v>
      </c>
      <c r="C194" s="213">
        <v>2219.9</v>
      </c>
      <c r="D194" s="213">
        <f t="shared" si="2"/>
        <v>2219.9</v>
      </c>
      <c r="E194" s="213"/>
      <c r="F194" s="213"/>
      <c r="G194" s="213"/>
      <c r="H194" s="310"/>
    </row>
    <row r="195" spans="1:8" ht="15">
      <c r="A195" s="214" t="s">
        <v>1561</v>
      </c>
      <c r="B195" s="214" t="s">
        <v>1562</v>
      </c>
      <c r="C195" s="213">
        <v>312</v>
      </c>
      <c r="D195" s="213">
        <f t="shared" si="2"/>
        <v>312</v>
      </c>
      <c r="E195" s="213"/>
      <c r="F195" s="213"/>
      <c r="G195" s="213"/>
      <c r="H195" s="310"/>
    </row>
    <row r="196" spans="1:8" ht="15">
      <c r="A196" s="214" t="s">
        <v>1563</v>
      </c>
      <c r="B196" s="214" t="s">
        <v>1564</v>
      </c>
      <c r="C196" s="213">
        <v>1429.04</v>
      </c>
      <c r="D196" s="213">
        <f t="shared" si="2"/>
        <v>1429.04</v>
      </c>
      <c r="E196" s="213"/>
      <c r="F196" s="213"/>
      <c r="G196" s="213"/>
      <c r="H196" s="310"/>
    </row>
    <row r="197" spans="1:8" ht="15">
      <c r="A197" s="214" t="s">
        <v>1565</v>
      </c>
      <c r="B197" s="214" t="s">
        <v>1566</v>
      </c>
      <c r="C197" s="213">
        <v>-76875.68</v>
      </c>
      <c r="D197" s="213">
        <f t="shared" si="2"/>
        <v>-76875.68</v>
      </c>
      <c r="E197" s="213"/>
      <c r="F197" s="213"/>
      <c r="G197" s="213"/>
      <c r="H197" s="310"/>
    </row>
    <row r="198" spans="1:8" ht="15">
      <c r="A198" s="214" t="s">
        <v>1567</v>
      </c>
      <c r="B198" s="214" t="s">
        <v>1568</v>
      </c>
      <c r="C198" s="213">
        <v>5617.01</v>
      </c>
      <c r="D198" s="213">
        <f t="shared" si="2"/>
        <v>5617.01</v>
      </c>
      <c r="E198" s="213"/>
      <c r="F198" s="213"/>
      <c r="G198" s="213"/>
      <c r="H198" s="310"/>
    </row>
    <row r="199" spans="1:8" ht="15">
      <c r="A199" s="214" t="s">
        <v>1569</v>
      </c>
      <c r="B199" s="214" t="s">
        <v>1570</v>
      </c>
      <c r="C199" s="213">
        <v>10904.71</v>
      </c>
      <c r="D199" s="213">
        <f t="shared" si="2"/>
        <v>10904.71</v>
      </c>
      <c r="E199" s="213"/>
      <c r="F199" s="213"/>
      <c r="G199" s="213"/>
      <c r="H199" s="310"/>
    </row>
    <row r="200" spans="1:8" ht="15">
      <c r="A200" s="214" t="s">
        <v>1571</v>
      </c>
      <c r="B200" s="214" t="s">
        <v>1572</v>
      </c>
      <c r="C200" s="213">
        <v>176124.43</v>
      </c>
      <c r="D200" s="213">
        <f t="shared" si="2"/>
        <v>176124.43</v>
      </c>
      <c r="E200" s="213"/>
      <c r="F200" s="213"/>
      <c r="G200" s="213"/>
      <c r="H200" s="310"/>
    </row>
    <row r="201" spans="1:8" ht="15">
      <c r="A201" s="214" t="s">
        <v>1573</v>
      </c>
      <c r="B201" s="214" t="s">
        <v>1574</v>
      </c>
      <c r="C201" s="213">
        <v>18375</v>
      </c>
      <c r="D201" s="213">
        <f aca="true" t="shared" si="3" ref="D201:D231">+C201</f>
        <v>18375</v>
      </c>
      <c r="E201" s="213"/>
      <c r="F201" s="213"/>
      <c r="G201" s="213"/>
      <c r="H201" s="310"/>
    </row>
    <row r="202" spans="1:8" ht="15">
      <c r="A202" s="214" t="s">
        <v>1575</v>
      </c>
      <c r="B202" s="214" t="s">
        <v>1576</v>
      </c>
      <c r="C202" s="213">
        <v>37452.22</v>
      </c>
      <c r="D202" s="213">
        <f t="shared" si="3"/>
        <v>37452.22</v>
      </c>
      <c r="E202" s="213"/>
      <c r="F202" s="213"/>
      <c r="G202" s="213"/>
      <c r="H202" s="310"/>
    </row>
    <row r="203" spans="1:8" ht="15">
      <c r="A203" s="214" t="s">
        <v>1577</v>
      </c>
      <c r="B203" s="214" t="s">
        <v>1578</v>
      </c>
      <c r="C203" s="213">
        <v>2320</v>
      </c>
      <c r="D203" s="213">
        <f t="shared" si="3"/>
        <v>2320</v>
      </c>
      <c r="E203" s="213"/>
      <c r="F203" s="213"/>
      <c r="G203" s="213"/>
      <c r="H203" s="310"/>
    </row>
    <row r="204" spans="1:8" ht="15">
      <c r="A204" s="214" t="s">
        <v>1579</v>
      </c>
      <c r="B204" s="214" t="s">
        <v>1580</v>
      </c>
      <c r="C204" s="213">
        <v>2064</v>
      </c>
      <c r="D204" s="213">
        <f t="shared" si="3"/>
        <v>2064</v>
      </c>
      <c r="E204" s="213"/>
      <c r="F204" s="213"/>
      <c r="G204" s="213"/>
      <c r="H204" s="310"/>
    </row>
    <row r="205" spans="1:8" ht="15">
      <c r="A205" s="214" t="s">
        <v>1581</v>
      </c>
      <c r="B205" s="214" t="s">
        <v>1582</v>
      </c>
      <c r="C205" s="213">
        <v>4656.1</v>
      </c>
      <c r="D205" s="213">
        <f t="shared" si="3"/>
        <v>4656.1</v>
      </c>
      <c r="E205" s="213"/>
      <c r="F205" s="213"/>
      <c r="G205" s="213"/>
      <c r="H205" s="310"/>
    </row>
    <row r="206" spans="1:8" ht="15">
      <c r="A206" s="214" t="s">
        <v>1583</v>
      </c>
      <c r="B206" s="214" t="s">
        <v>1584</v>
      </c>
      <c r="C206" s="213">
        <v>125540.25</v>
      </c>
      <c r="D206" s="213">
        <f t="shared" si="3"/>
        <v>125540.25</v>
      </c>
      <c r="E206" s="213"/>
      <c r="F206" s="213"/>
      <c r="G206" s="213"/>
      <c r="H206" s="310"/>
    </row>
    <row r="207" spans="1:8" ht="15">
      <c r="A207" s="214" t="s">
        <v>1585</v>
      </c>
      <c r="B207" s="214" t="s">
        <v>1586</v>
      </c>
      <c r="C207" s="213">
        <v>4496</v>
      </c>
      <c r="D207" s="213">
        <f t="shared" si="3"/>
        <v>4496</v>
      </c>
      <c r="E207" s="213"/>
      <c r="F207" s="213"/>
      <c r="G207" s="213"/>
      <c r="H207" s="310"/>
    </row>
    <row r="208" spans="1:8" ht="15">
      <c r="A208" s="214" t="s">
        <v>1587</v>
      </c>
      <c r="B208" s="214" t="s">
        <v>1588</v>
      </c>
      <c r="C208" s="213">
        <v>1048010.44</v>
      </c>
      <c r="D208" s="213">
        <f t="shared" si="3"/>
        <v>1048010.44</v>
      </c>
      <c r="E208" s="213"/>
      <c r="F208" s="213"/>
      <c r="G208" s="213"/>
      <c r="H208" s="310"/>
    </row>
    <row r="209" spans="1:8" ht="15">
      <c r="A209" s="214" t="s">
        <v>1589</v>
      </c>
      <c r="B209" s="214" t="s">
        <v>1590</v>
      </c>
      <c r="C209" s="213">
        <v>262991.08</v>
      </c>
      <c r="D209" s="213">
        <f t="shared" si="3"/>
        <v>262991.08</v>
      </c>
      <c r="E209" s="213"/>
      <c r="F209" s="213"/>
      <c r="G209" s="213"/>
      <c r="H209" s="310"/>
    </row>
    <row r="210" spans="1:8" ht="15">
      <c r="A210" s="214" t="s">
        <v>1591</v>
      </c>
      <c r="B210" s="214" t="s">
        <v>1592</v>
      </c>
      <c r="C210" s="213">
        <v>18697.84</v>
      </c>
      <c r="D210" s="213">
        <f t="shared" si="3"/>
        <v>18697.84</v>
      </c>
      <c r="E210" s="213"/>
      <c r="F210" s="213"/>
      <c r="G210" s="213"/>
      <c r="H210" s="310"/>
    </row>
    <row r="211" spans="1:8" ht="15">
      <c r="A211" s="214" t="s">
        <v>1593</v>
      </c>
      <c r="B211" s="214" t="s">
        <v>1594</v>
      </c>
      <c r="C211" s="213">
        <v>6237.5</v>
      </c>
      <c r="D211" s="213">
        <f t="shared" si="3"/>
        <v>6237.5</v>
      </c>
      <c r="E211" s="213"/>
      <c r="F211" s="213"/>
      <c r="G211" s="213"/>
      <c r="H211" s="310"/>
    </row>
    <row r="212" spans="1:8" ht="15">
      <c r="A212" s="214" t="s">
        <v>1595</v>
      </c>
      <c r="B212" s="214" t="s">
        <v>1596</v>
      </c>
      <c r="C212" s="213">
        <v>404544.43</v>
      </c>
      <c r="D212" s="213">
        <f t="shared" si="3"/>
        <v>404544.43</v>
      </c>
      <c r="E212" s="213"/>
      <c r="F212" s="213"/>
      <c r="G212" s="213"/>
      <c r="H212" s="310"/>
    </row>
    <row r="213" spans="1:8" ht="15">
      <c r="A213" s="214" t="s">
        <v>1597</v>
      </c>
      <c r="B213" s="214" t="s">
        <v>1598</v>
      </c>
      <c r="C213" s="213">
        <v>6</v>
      </c>
      <c r="D213" s="213">
        <f t="shared" si="3"/>
        <v>6</v>
      </c>
      <c r="E213" s="213"/>
      <c r="F213" s="213"/>
      <c r="G213" s="213"/>
      <c r="H213" s="310"/>
    </row>
    <row r="214" spans="1:8" ht="15">
      <c r="A214" s="214" t="s">
        <v>1599</v>
      </c>
      <c r="B214" s="214" t="s">
        <v>1600</v>
      </c>
      <c r="C214" s="213">
        <v>897895.24</v>
      </c>
      <c r="D214" s="213">
        <f t="shared" si="3"/>
        <v>897895.24</v>
      </c>
      <c r="E214" s="213"/>
      <c r="F214" s="213"/>
      <c r="G214" s="213"/>
      <c r="H214" s="310"/>
    </row>
    <row r="215" spans="1:8" ht="15">
      <c r="A215" s="214" t="s">
        <v>1601</v>
      </c>
      <c r="B215" s="214" t="s">
        <v>1602</v>
      </c>
      <c r="C215" s="213">
        <v>4588429.93</v>
      </c>
      <c r="D215" s="213">
        <f t="shared" si="3"/>
        <v>4588429.93</v>
      </c>
      <c r="E215" s="213"/>
      <c r="F215" s="213"/>
      <c r="G215" s="213"/>
      <c r="H215" s="310"/>
    </row>
    <row r="216" spans="1:8" ht="15">
      <c r="A216" s="214" t="s">
        <v>1603</v>
      </c>
      <c r="B216" s="214" t="s">
        <v>1604</v>
      </c>
      <c r="C216" s="213">
        <v>543643.34</v>
      </c>
      <c r="D216" s="213">
        <f t="shared" si="3"/>
        <v>543643.34</v>
      </c>
      <c r="E216" s="213"/>
      <c r="F216" s="213"/>
      <c r="G216" s="213"/>
      <c r="H216" s="310"/>
    </row>
    <row r="217" spans="1:8" ht="15">
      <c r="A217" s="214" t="s">
        <v>1605</v>
      </c>
      <c r="B217" s="214" t="s">
        <v>1606</v>
      </c>
      <c r="C217" s="213">
        <v>4390237.32</v>
      </c>
      <c r="D217" s="213">
        <f t="shared" si="3"/>
        <v>4390237.32</v>
      </c>
      <c r="E217" s="213"/>
      <c r="F217" s="213"/>
      <c r="G217" s="213"/>
      <c r="H217" s="310"/>
    </row>
    <row r="218" spans="1:8" ht="15">
      <c r="A218" s="214" t="s">
        <v>1607</v>
      </c>
      <c r="B218" s="214" t="s">
        <v>1608</v>
      </c>
      <c r="C218" s="213">
        <v>164677.37</v>
      </c>
      <c r="D218" s="213">
        <f t="shared" si="3"/>
        <v>164677.37</v>
      </c>
      <c r="E218" s="213"/>
      <c r="F218" s="213"/>
      <c r="G218" s="213"/>
      <c r="H218" s="310"/>
    </row>
    <row r="219" spans="1:8" ht="15">
      <c r="A219" s="214" t="s">
        <v>1609</v>
      </c>
      <c r="B219" s="214" t="s">
        <v>1610</v>
      </c>
      <c r="C219" s="213">
        <v>1064910.08</v>
      </c>
      <c r="D219" s="213">
        <f t="shared" si="3"/>
        <v>1064910.08</v>
      </c>
      <c r="E219" s="213"/>
      <c r="F219" s="213"/>
      <c r="G219" s="213"/>
      <c r="H219" s="310"/>
    </row>
    <row r="220" spans="1:8" ht="15">
      <c r="A220" s="214" t="s">
        <v>1611</v>
      </c>
      <c r="B220" s="214" t="s">
        <v>1612</v>
      </c>
      <c r="C220" s="213">
        <v>706472.14</v>
      </c>
      <c r="D220" s="213">
        <f t="shared" si="3"/>
        <v>706472.14</v>
      </c>
      <c r="E220" s="213"/>
      <c r="F220" s="213"/>
      <c r="G220" s="213"/>
      <c r="H220" s="310"/>
    </row>
    <row r="221" spans="1:8" ht="15">
      <c r="A221" s="214" t="s">
        <v>1613</v>
      </c>
      <c r="B221" s="214" t="s">
        <v>1614</v>
      </c>
      <c r="C221" s="213">
        <v>205225</v>
      </c>
      <c r="D221" s="213">
        <f t="shared" si="3"/>
        <v>205225</v>
      </c>
      <c r="E221" s="213"/>
      <c r="F221" s="213"/>
      <c r="G221" s="213"/>
      <c r="H221" s="310"/>
    </row>
    <row r="222" spans="1:8" ht="15">
      <c r="A222" s="214" t="s">
        <v>1615</v>
      </c>
      <c r="B222" s="214" t="s">
        <v>1616</v>
      </c>
      <c r="C222" s="213">
        <v>79488.39</v>
      </c>
      <c r="D222" s="213">
        <f t="shared" si="3"/>
        <v>79488.39</v>
      </c>
      <c r="E222" s="213"/>
      <c r="F222" s="213"/>
      <c r="G222" s="213"/>
      <c r="H222" s="310"/>
    </row>
    <row r="223" spans="1:8" ht="15">
      <c r="A223" s="214" t="s">
        <v>1617</v>
      </c>
      <c r="B223" s="214" t="s">
        <v>1618</v>
      </c>
      <c r="C223" s="213">
        <v>16302.81</v>
      </c>
      <c r="D223" s="213">
        <f t="shared" si="3"/>
        <v>16302.81</v>
      </c>
      <c r="E223" s="213"/>
      <c r="F223" s="213"/>
      <c r="G223" s="213"/>
      <c r="H223" s="310"/>
    </row>
    <row r="224" spans="1:8" ht="15">
      <c r="A224" s="214" t="s">
        <v>1619</v>
      </c>
      <c r="B224" s="214" t="s">
        <v>1620</v>
      </c>
      <c r="C224" s="213">
        <v>51423.26</v>
      </c>
      <c r="D224" s="213">
        <f t="shared" si="3"/>
        <v>51423.26</v>
      </c>
      <c r="E224" s="213"/>
      <c r="F224" s="213"/>
      <c r="G224" s="213"/>
      <c r="H224" s="310"/>
    </row>
    <row r="225" spans="1:8" ht="15">
      <c r="A225" s="214" t="s">
        <v>1621</v>
      </c>
      <c r="B225" s="214" t="s">
        <v>1622</v>
      </c>
      <c r="C225" s="213">
        <v>3425016.52</v>
      </c>
      <c r="D225" s="213">
        <f t="shared" si="3"/>
        <v>3425016.52</v>
      </c>
      <c r="E225" s="213"/>
      <c r="F225" s="213"/>
      <c r="G225" s="213"/>
      <c r="H225" s="310"/>
    </row>
    <row r="226" spans="1:8" ht="15">
      <c r="A226" s="214" t="s">
        <v>1623</v>
      </c>
      <c r="B226" s="214" t="s">
        <v>1624</v>
      </c>
      <c r="C226" s="213">
        <v>10438379.14</v>
      </c>
      <c r="D226" s="213">
        <f t="shared" si="3"/>
        <v>10438379.14</v>
      </c>
      <c r="E226" s="213"/>
      <c r="F226" s="213"/>
      <c r="G226" s="213"/>
      <c r="H226" s="310"/>
    </row>
    <row r="227" spans="1:8" ht="15">
      <c r="A227" s="214" t="s">
        <v>1625</v>
      </c>
      <c r="B227" s="214" t="s">
        <v>1626</v>
      </c>
      <c r="C227" s="213">
        <v>119362.06</v>
      </c>
      <c r="D227" s="213">
        <f t="shared" si="3"/>
        <v>119362.06</v>
      </c>
      <c r="E227" s="213"/>
      <c r="F227" s="213"/>
      <c r="G227" s="213"/>
      <c r="H227" s="310"/>
    </row>
    <row r="228" spans="1:8" ht="15">
      <c r="A228" s="214" t="s">
        <v>1627</v>
      </c>
      <c r="B228" s="214" t="s">
        <v>1628</v>
      </c>
      <c r="C228" s="213">
        <v>41000</v>
      </c>
      <c r="D228" s="213">
        <f t="shared" si="3"/>
        <v>41000</v>
      </c>
      <c r="E228" s="213"/>
      <c r="F228" s="213"/>
      <c r="G228" s="213"/>
      <c r="H228" s="310"/>
    </row>
    <row r="229" spans="1:8" ht="15">
      <c r="A229" s="214" t="s">
        <v>1629</v>
      </c>
      <c r="B229" s="214" t="s">
        <v>1630</v>
      </c>
      <c r="C229" s="213">
        <v>70831</v>
      </c>
      <c r="D229" s="213">
        <f t="shared" si="3"/>
        <v>70831</v>
      </c>
      <c r="E229" s="213"/>
      <c r="F229" s="213"/>
      <c r="G229" s="213"/>
      <c r="H229" s="310"/>
    </row>
    <row r="230" spans="1:8" ht="15">
      <c r="A230" s="214" t="s">
        <v>1631</v>
      </c>
      <c r="B230" s="214" t="s">
        <v>1632</v>
      </c>
      <c r="C230" s="213">
        <v>36099.07</v>
      </c>
      <c r="D230" s="213">
        <f t="shared" si="3"/>
        <v>36099.07</v>
      </c>
      <c r="E230" s="213"/>
      <c r="F230" s="213"/>
      <c r="G230" s="213"/>
      <c r="H230" s="310"/>
    </row>
    <row r="231" spans="1:8" ht="15">
      <c r="A231" s="214" t="s">
        <v>1633</v>
      </c>
      <c r="B231" s="214" t="s">
        <v>1634</v>
      </c>
      <c r="C231" s="213">
        <v>75607.43</v>
      </c>
      <c r="D231" s="213">
        <f t="shared" si="3"/>
        <v>75607.43</v>
      </c>
      <c r="E231" s="213"/>
      <c r="F231" s="213"/>
      <c r="G231" s="213"/>
      <c r="H231" s="310"/>
    </row>
    <row r="232" spans="1:8" ht="15">
      <c r="A232" s="309"/>
      <c r="B232" s="309" t="s">
        <v>332</v>
      </c>
      <c r="C232" s="308">
        <f>SUM(C8:C231)+0.02</f>
        <v>136973710.67000002</v>
      </c>
      <c r="D232" s="308">
        <f>SUM(D8:D231)</f>
        <v>136973710.65</v>
      </c>
      <c r="E232" s="308">
        <f>SUM(E8:E231)</f>
        <v>0</v>
      </c>
      <c r="F232" s="308">
        <f>SUM(F8:F231)</f>
        <v>0</v>
      </c>
      <c r="G232" s="308">
        <f>SUM(G8:G231)</f>
        <v>0</v>
      </c>
      <c r="H232" s="308"/>
    </row>
    <row r="235" spans="1:8" ht="15">
      <c r="A235" s="208" t="s">
        <v>331</v>
      </c>
      <c r="B235" s="189"/>
      <c r="C235" s="23"/>
      <c r="D235" s="23"/>
      <c r="E235" s="23"/>
      <c r="F235" s="23"/>
      <c r="G235" s="23"/>
      <c r="H235" s="311" t="s">
        <v>330</v>
      </c>
    </row>
    <row r="236" ht="15">
      <c r="A236" s="275"/>
    </row>
    <row r="237" spans="1:8" ht="15" customHeight="1">
      <c r="A237" s="219" t="s">
        <v>45</v>
      </c>
      <c r="B237" s="218" t="s">
        <v>46</v>
      </c>
      <c r="C237" s="216" t="s">
        <v>240</v>
      </c>
      <c r="D237" s="255" t="s">
        <v>262</v>
      </c>
      <c r="E237" s="255" t="s">
        <v>261</v>
      </c>
      <c r="F237" s="255" t="s">
        <v>260</v>
      </c>
      <c r="G237" s="254" t="s">
        <v>259</v>
      </c>
      <c r="H237" s="218" t="s">
        <v>258</v>
      </c>
    </row>
    <row r="238" spans="1:8" ht="15">
      <c r="A238" s="214"/>
      <c r="B238" s="442" t="s">
        <v>527</v>
      </c>
      <c r="C238" s="213"/>
      <c r="D238" s="213"/>
      <c r="E238" s="213"/>
      <c r="F238" s="213"/>
      <c r="G238" s="213"/>
      <c r="H238" s="310"/>
    </row>
    <row r="239" spans="1:8" ht="15">
      <c r="A239" s="309"/>
      <c r="B239" s="309" t="s">
        <v>329</v>
      </c>
      <c r="C239" s="308">
        <f>SUM(C238:C238)</f>
        <v>0</v>
      </c>
      <c r="D239" s="308">
        <f>SUM(D238:D238)</f>
        <v>0</v>
      </c>
      <c r="E239" s="308">
        <f>SUM(E238:E238)</f>
        <v>0</v>
      </c>
      <c r="F239" s="308">
        <f>SUM(F238:F238)</f>
        <v>0</v>
      </c>
      <c r="G239" s="308">
        <f>SUM(G238:G238)</f>
        <v>0</v>
      </c>
      <c r="H239" s="308"/>
    </row>
  </sheetData>
  <dataValidations count="8">
    <dataValidation allowBlank="1" showInputMessage="1" showErrorMessage="1" prompt="Saldo final de la Información Financiera Trimestral que se presenta (trimestral: 1er, 2do, 3ro. o 4to.)." sqref="C7 C237"/>
    <dataValidation allowBlank="1" showInputMessage="1" showErrorMessage="1" prompt="Corresponde al número de la cuenta de acuerdo al Plan de Cuentas emitido por el CONAC (DOF 23/12/2015)." sqref="A7 A237"/>
    <dataValidation allowBlank="1" showInputMessage="1" showErrorMessage="1" prompt="Informar sobre la factibilidad de pago." sqref="H7 H237"/>
    <dataValidation allowBlank="1" showInputMessage="1" showErrorMessage="1" prompt="Importe de la cuentas por cobrar con vencimiento mayor a 365 días." sqref="G7 G237"/>
    <dataValidation allowBlank="1" showInputMessage="1" showErrorMessage="1" prompt="Importe de la cuentas por cobrar con fecha de vencimiento de 181 a 365 días." sqref="F7 F237"/>
    <dataValidation allowBlank="1" showInputMessage="1" showErrorMessage="1" prompt="Importe de la cuentas por cobrar con fecha de vencimiento de 91 a 180 días." sqref="E7 E237"/>
    <dataValidation allowBlank="1" showInputMessage="1" showErrorMessage="1" prompt="Importe de la cuentas por cobrar con fecha de vencimiento de 1 a 90 días." sqref="D7 D237"/>
    <dataValidation allowBlank="1" showInputMessage="1" showErrorMessage="1" prompt="Corresponde al nombre o descripción de la cuenta de acuerdo al Plan de Cuentas emitido por el CONAC." sqref="B7 B237"/>
  </dataValidations>
  <printOptions/>
  <pageMargins left="0.7" right="0.7" top="0.75" bottom="0.75" header="0.3" footer="0.3"/>
  <pageSetup horizontalDpi="600" verticalDpi="600" orientation="landscape" scale="5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G13" sqref="G13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 customWidth="1"/>
  </cols>
  <sheetData>
    <row r="2" spans="1:8" ht="15" customHeight="1">
      <c r="A2" s="503" t="s">
        <v>142</v>
      </c>
      <c r="B2" s="504"/>
      <c r="C2" s="88"/>
      <c r="D2" s="88"/>
      <c r="E2" s="88"/>
      <c r="F2" s="88"/>
      <c r="G2" s="88"/>
      <c r="H2" s="88"/>
    </row>
    <row r="3" spans="1:8" ht="10.8" thickBot="1">
      <c r="A3" s="88"/>
      <c r="B3" s="88"/>
      <c r="C3" s="88"/>
      <c r="D3" s="88"/>
      <c r="E3" s="88"/>
      <c r="F3" s="88"/>
      <c r="G3" s="88"/>
      <c r="H3" s="88"/>
    </row>
    <row r="4" spans="1:8" ht="14.1" customHeight="1">
      <c r="A4" s="137" t="s">
        <v>233</v>
      </c>
      <c r="B4" s="94"/>
      <c r="C4" s="94"/>
      <c r="D4" s="94"/>
      <c r="E4" s="94"/>
      <c r="F4" s="94"/>
      <c r="G4" s="94"/>
      <c r="H4" s="95"/>
    </row>
    <row r="5" spans="1:8" ht="14.1" customHeight="1">
      <c r="A5" s="139" t="s">
        <v>143</v>
      </c>
      <c r="B5" s="12"/>
      <c r="C5" s="12"/>
      <c r="D5" s="12"/>
      <c r="E5" s="12"/>
      <c r="F5" s="12"/>
      <c r="G5" s="12"/>
      <c r="H5" s="96"/>
    </row>
    <row r="6" spans="1:8" ht="14.1" customHeight="1">
      <c r="A6" s="139" t="s">
        <v>172</v>
      </c>
      <c r="B6" s="92"/>
      <c r="C6" s="92"/>
      <c r="D6" s="92"/>
      <c r="E6" s="92"/>
      <c r="F6" s="92"/>
      <c r="G6" s="92"/>
      <c r="H6" s="93"/>
    </row>
    <row r="7" spans="1:8" ht="14.1" customHeight="1">
      <c r="A7" s="147" t="s">
        <v>174</v>
      </c>
      <c r="B7" s="12"/>
      <c r="C7" s="12"/>
      <c r="D7" s="12"/>
      <c r="E7" s="12"/>
      <c r="F7" s="12"/>
      <c r="G7" s="12"/>
      <c r="H7" s="96"/>
    </row>
    <row r="8" spans="1:8" ht="14.1" customHeight="1">
      <c r="A8" s="147" t="s">
        <v>175</v>
      </c>
      <c r="B8" s="12"/>
      <c r="C8" s="12"/>
      <c r="D8" s="12"/>
      <c r="E8" s="12"/>
      <c r="F8" s="12"/>
      <c r="G8" s="12"/>
      <c r="H8" s="96"/>
    </row>
    <row r="9" spans="1:8" ht="14.1" customHeight="1">
      <c r="A9" s="147" t="s">
        <v>176</v>
      </c>
      <c r="B9" s="12"/>
      <c r="C9" s="12"/>
      <c r="D9" s="12"/>
      <c r="E9" s="12"/>
      <c r="F9" s="12"/>
      <c r="G9" s="12"/>
      <c r="H9" s="96"/>
    </row>
    <row r="10" spans="1:8" ht="14.1" customHeight="1">
      <c r="A10" s="147" t="s">
        <v>177</v>
      </c>
      <c r="B10" s="12"/>
      <c r="C10" s="12"/>
      <c r="D10" s="12"/>
      <c r="E10" s="12"/>
      <c r="F10" s="12"/>
      <c r="G10" s="12"/>
      <c r="H10" s="96"/>
    </row>
    <row r="11" spans="1:8" ht="14.1" customHeight="1" thickBot="1">
      <c r="A11" s="161" t="s">
        <v>178</v>
      </c>
      <c r="B11" s="97"/>
      <c r="C11" s="97"/>
      <c r="D11" s="97"/>
      <c r="E11" s="97"/>
      <c r="F11" s="97"/>
      <c r="G11" s="97"/>
      <c r="H11" s="98"/>
    </row>
    <row r="12" spans="1:8" ht="15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6"/>
  <sheetViews>
    <sheetView view="pageBreakPreview" zoomScaleSheetLayoutView="100" workbookViewId="0" topLeftCell="A1">
      <selection activeCell="A1" sqref="A1:E16"/>
    </sheetView>
  </sheetViews>
  <sheetFormatPr defaultColWidth="13.7109375" defaultRowHeight="15"/>
  <cols>
    <col min="1" max="1" width="22.14062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 customWidth="1"/>
  </cols>
  <sheetData>
    <row r="1" spans="1:4" ht="15">
      <c r="A1" s="3" t="s">
        <v>43</v>
      </c>
      <c r="B1" s="3"/>
      <c r="D1" s="7"/>
    </row>
    <row r="2" spans="1:5" ht="15">
      <c r="A2" s="3" t="s">
        <v>138</v>
      </c>
      <c r="B2" s="3"/>
      <c r="D2" s="7"/>
      <c r="E2" s="5" t="s">
        <v>44</v>
      </c>
    </row>
    <row r="5" spans="1:5" ht="11.25" customHeight="1">
      <c r="A5" s="318" t="s">
        <v>339</v>
      </c>
      <c r="B5" s="318"/>
      <c r="E5" s="311" t="s">
        <v>336</v>
      </c>
    </row>
    <row r="6" ht="15">
      <c r="D6" s="23"/>
    </row>
    <row r="7" spans="1:5" ht="15" customHeight="1">
      <c r="A7" s="219" t="s">
        <v>45</v>
      </c>
      <c r="B7" s="218" t="s">
        <v>46</v>
      </c>
      <c r="C7" s="216" t="s">
        <v>240</v>
      </c>
      <c r="D7" s="216" t="s">
        <v>335</v>
      </c>
      <c r="E7" s="216" t="s">
        <v>258</v>
      </c>
    </row>
    <row r="8" spans="1:5" ht="11.25" customHeight="1">
      <c r="A8" s="214" t="s">
        <v>1635</v>
      </c>
      <c r="B8" s="214" t="s">
        <v>1636</v>
      </c>
      <c r="C8" s="310">
        <v>60000</v>
      </c>
      <c r="D8" s="310"/>
      <c r="E8" s="290"/>
    </row>
    <row r="9" spans="1:5" ht="15">
      <c r="A9" s="317"/>
      <c r="B9" s="317" t="s">
        <v>338</v>
      </c>
      <c r="C9" s="316">
        <f>SUM(C8:C8)</f>
        <v>60000</v>
      </c>
      <c r="D9" s="312"/>
      <c r="E9" s="312"/>
    </row>
    <row r="12" spans="1:5" ht="11.25" customHeight="1">
      <c r="A12" s="208" t="s">
        <v>337</v>
      </c>
      <c r="B12" s="189"/>
      <c r="E12" s="311" t="s">
        <v>336</v>
      </c>
    </row>
    <row r="13" ht="15">
      <c r="A13" s="275"/>
    </row>
    <row r="14" spans="1:5" ht="15" customHeight="1">
      <c r="A14" s="219" t="s">
        <v>45</v>
      </c>
      <c r="B14" s="218" t="s">
        <v>46</v>
      </c>
      <c r="C14" s="216" t="s">
        <v>240</v>
      </c>
      <c r="D14" s="216" t="s">
        <v>335</v>
      </c>
      <c r="E14" s="216" t="s">
        <v>258</v>
      </c>
    </row>
    <row r="15" spans="1:5" ht="15">
      <c r="A15" s="315"/>
      <c r="B15" s="442" t="s">
        <v>527</v>
      </c>
      <c r="C15" s="314"/>
      <c r="D15" s="310"/>
      <c r="E15" s="290"/>
    </row>
    <row r="16" spans="1:5" ht="15">
      <c r="A16" s="309"/>
      <c r="B16" s="309" t="s">
        <v>334</v>
      </c>
      <c r="C16" s="313">
        <f>SUM(C15:C15)</f>
        <v>0</v>
      </c>
      <c r="D16" s="312"/>
      <c r="E16" s="312"/>
    </row>
  </sheetData>
  <dataValidations count="5">
    <dataValidation allowBlank="1" showInputMessage="1" showErrorMessage="1" prompt="Saldo final de la Información Financiera Trimestral que se presenta (trimestral: 1er, 2do, 3ro. o 4to.)." sqref="C7 C14"/>
    <dataValidation allowBlank="1" showInputMessage="1" showErrorMessage="1" prompt="Corresponde al número de la cuenta de acuerdo al Plan de Cuentas emitido por el CONAC (DOF 23/12/2015)." sqref="A7 A14"/>
    <dataValidation allowBlank="1" showInputMessage="1" showErrorMessage="1" prompt="Corresponde al nombre o descripción de la cuenta de acuerdo al Plan de Cuentas emitido por el CONAC." sqref="B7 B14"/>
    <dataValidation allowBlank="1" showInputMessage="1" showErrorMessage="1" prompt="Especificar origen de dicho recurso: Federal, Estatal, Municipal, Particulares." sqref="D7 D14"/>
    <dataValidation allowBlank="1" showInputMessage="1" showErrorMessage="1" prompt="Características cualitativas significativas que les impacten financieramente." sqref="E7 E14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SheetLayoutView="110" workbookViewId="0" topLeftCell="A1">
      <selection activeCell="A2" sqref="A2:B2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 customWidth="1"/>
  </cols>
  <sheetData>
    <row r="2" spans="1:5" ht="15" customHeight="1">
      <c r="A2" s="503" t="s">
        <v>142</v>
      </c>
      <c r="B2" s="504"/>
      <c r="D2" s="88"/>
      <c r="E2" s="88"/>
    </row>
    <row r="3" spans="1:5" ht="10.8" thickBot="1">
      <c r="A3" s="88"/>
      <c r="B3" s="88"/>
      <c r="D3" s="88"/>
      <c r="E3" s="88"/>
    </row>
    <row r="4" spans="1:5" ht="14.1" customHeight="1">
      <c r="A4" s="137" t="s">
        <v>233</v>
      </c>
      <c r="B4" s="94"/>
      <c r="C4" s="107"/>
      <c r="D4" s="94"/>
      <c r="E4" s="95"/>
    </row>
    <row r="5" spans="1:5" ht="14.1" customHeight="1">
      <c r="A5" s="139" t="s">
        <v>143</v>
      </c>
      <c r="B5" s="12"/>
      <c r="C5" s="13"/>
      <c r="D5" s="12"/>
      <c r="E5" s="96"/>
    </row>
    <row r="6" spans="1:5" ht="14.1" customHeight="1">
      <c r="A6" s="139" t="s">
        <v>172</v>
      </c>
      <c r="B6" s="92"/>
      <c r="C6" s="108"/>
      <c r="D6" s="92"/>
      <c r="E6" s="93"/>
    </row>
    <row r="7" spans="1:5" ht="14.1" customHeight="1">
      <c r="A7" s="156" t="s">
        <v>179</v>
      </c>
      <c r="B7" s="12"/>
      <c r="C7" s="13"/>
      <c r="D7" s="12"/>
      <c r="E7" s="96"/>
    </row>
    <row r="8" spans="1:5" ht="14.1" customHeight="1" thickBot="1">
      <c r="A8" s="144" t="s">
        <v>173</v>
      </c>
      <c r="B8" s="97"/>
      <c r="C8" s="109"/>
      <c r="D8" s="97"/>
      <c r="E8" s="98"/>
    </row>
    <row r="9" spans="1:5" ht="15">
      <c r="A9" s="88"/>
      <c r="B9" s="88"/>
      <c r="D9" s="88"/>
      <c r="E9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3"/>
  <sheetViews>
    <sheetView view="pageBreakPreview" zoomScaleSheetLayoutView="100" workbookViewId="0" topLeftCell="A1">
      <selection activeCell="A1" sqref="A1:E23"/>
    </sheetView>
  </sheetViews>
  <sheetFormatPr defaultColWidth="11.421875" defaultRowHeight="15"/>
  <cols>
    <col min="1" max="1" width="21.574218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s="12" customFormat="1" ht="15">
      <c r="A1" s="21" t="s">
        <v>43</v>
      </c>
      <c r="B1" s="21"/>
      <c r="C1" s="321"/>
      <c r="D1" s="24"/>
      <c r="E1" s="5"/>
    </row>
    <row r="2" spans="1:3" s="12" customFormat="1" ht="15">
      <c r="A2" s="21" t="s">
        <v>138</v>
      </c>
      <c r="B2" s="21"/>
      <c r="C2" s="13"/>
    </row>
    <row r="3" s="12" customFormat="1" ht="15">
      <c r="C3" s="13"/>
    </row>
    <row r="4" s="12" customFormat="1" ht="15">
      <c r="C4" s="13"/>
    </row>
    <row r="5" spans="1:5" s="12" customFormat="1" ht="15">
      <c r="A5" s="208" t="s">
        <v>347</v>
      </c>
      <c r="B5" s="189"/>
      <c r="C5" s="7"/>
      <c r="D5" s="89"/>
      <c r="E5" s="311" t="s">
        <v>341</v>
      </c>
    </row>
    <row r="6" spans="1:5" s="12" customFormat="1" ht="15">
      <c r="A6" s="275"/>
      <c r="B6" s="89"/>
      <c r="C6" s="7"/>
      <c r="D6" s="89"/>
      <c r="E6" s="89"/>
    </row>
    <row r="7" spans="1:5" s="12" customFormat="1" ht="15" customHeight="1">
      <c r="A7" s="219" t="s">
        <v>45</v>
      </c>
      <c r="B7" s="218" t="s">
        <v>46</v>
      </c>
      <c r="C7" s="216" t="s">
        <v>240</v>
      </c>
      <c r="D7" s="216" t="s">
        <v>335</v>
      </c>
      <c r="E7" s="216" t="s">
        <v>258</v>
      </c>
    </row>
    <row r="8" spans="1:5" s="12" customFormat="1" ht="30.6">
      <c r="A8" s="446" t="s">
        <v>1637</v>
      </c>
      <c r="B8" s="447" t="s">
        <v>1638</v>
      </c>
      <c r="C8" s="448">
        <v>10388374.98</v>
      </c>
      <c r="D8" s="445" t="s">
        <v>1639</v>
      </c>
      <c r="E8" s="433" t="s">
        <v>1640</v>
      </c>
    </row>
    <row r="9" spans="1:5" s="12" customFormat="1" ht="15">
      <c r="A9" s="309"/>
      <c r="B9" s="309" t="s">
        <v>346</v>
      </c>
      <c r="C9" s="313">
        <f>SUM(C8:C8)</f>
        <v>10388374.98</v>
      </c>
      <c r="D9" s="312"/>
      <c r="E9" s="312"/>
    </row>
    <row r="10" s="12" customFormat="1" ht="15">
      <c r="C10" s="13"/>
    </row>
    <row r="11" s="12" customFormat="1" ht="15">
      <c r="C11" s="13"/>
    </row>
    <row r="12" spans="1:5" s="12" customFormat="1" ht="11.25" customHeight="1">
      <c r="A12" s="208" t="s">
        <v>345</v>
      </c>
      <c r="B12" s="208"/>
      <c r="C12" s="13"/>
      <c r="D12" s="25"/>
      <c r="E12" s="189" t="s">
        <v>344</v>
      </c>
    </row>
    <row r="13" spans="1:4" s="24" customFormat="1" ht="15">
      <c r="A13" s="269"/>
      <c r="B13" s="269"/>
      <c r="C13" s="23"/>
      <c r="D13" s="25"/>
    </row>
    <row r="14" spans="1:5" ht="15" customHeight="1">
      <c r="A14" s="219" t="s">
        <v>45</v>
      </c>
      <c r="B14" s="218" t="s">
        <v>46</v>
      </c>
      <c r="C14" s="216" t="s">
        <v>240</v>
      </c>
      <c r="D14" s="216" t="s">
        <v>335</v>
      </c>
      <c r="E14" s="216" t="s">
        <v>258</v>
      </c>
    </row>
    <row r="15" spans="1:5" ht="11.25" customHeight="1">
      <c r="A15" s="229"/>
      <c r="B15" s="442" t="s">
        <v>527</v>
      </c>
      <c r="C15" s="213"/>
      <c r="D15" s="213"/>
      <c r="E15" s="290"/>
    </row>
    <row r="16" spans="1:5" ht="15">
      <c r="A16" s="320"/>
      <c r="B16" s="320" t="s">
        <v>343</v>
      </c>
      <c r="C16" s="319">
        <f>SUM(C15:C15)</f>
        <v>0</v>
      </c>
      <c r="D16" s="235"/>
      <c r="E16" s="235"/>
    </row>
    <row r="19" spans="1:5" ht="15">
      <c r="A19" s="208" t="s">
        <v>342</v>
      </c>
      <c r="B19" s="189"/>
      <c r="E19" s="311" t="s">
        <v>341</v>
      </c>
    </row>
    <row r="20" ht="15">
      <c r="A20" s="275"/>
    </row>
    <row r="21" spans="1:5" ht="15" customHeight="1">
      <c r="A21" s="219" t="s">
        <v>45</v>
      </c>
      <c r="B21" s="218" t="s">
        <v>46</v>
      </c>
      <c r="C21" s="216" t="s">
        <v>240</v>
      </c>
      <c r="D21" s="216" t="s">
        <v>335</v>
      </c>
      <c r="E21" s="216" t="s">
        <v>258</v>
      </c>
    </row>
    <row r="22" spans="1:5" ht="40.8">
      <c r="A22" s="446" t="s">
        <v>1641</v>
      </c>
      <c r="B22" s="447" t="s">
        <v>1638</v>
      </c>
      <c r="C22" s="448">
        <v>13851166.76</v>
      </c>
      <c r="D22" s="449" t="s">
        <v>1639</v>
      </c>
      <c r="E22" s="435" t="s">
        <v>1642</v>
      </c>
    </row>
    <row r="23" spans="1:5" ht="15">
      <c r="A23" s="309"/>
      <c r="B23" s="309" t="s">
        <v>340</v>
      </c>
      <c r="C23" s="313">
        <f>SUM(C22:C22)</f>
        <v>13851166.76</v>
      </c>
      <c r="D23" s="312"/>
      <c r="E23" s="312"/>
    </row>
  </sheetData>
  <dataValidations count="5">
    <dataValidation allowBlank="1" showInputMessage="1" showErrorMessage="1" prompt="Saldo final de la Información Financiera Trimestral que se presenta (trimestral: 1er, 2do, 3ro. o 4to.)." sqref="C7 C14 C21"/>
    <dataValidation allowBlank="1" showInputMessage="1" showErrorMessage="1" prompt="Corresponde al número de la cuenta de acuerdo al Plan de Cuentas emitido por el CONAC (DOF 23/12/2015)." sqref="A7 A14 A21"/>
    <dataValidation allowBlank="1" showInputMessage="1" showErrorMessage="1" prompt="Características cualitativas significativas que les impacten financieramente." sqref="E14 E7 E21"/>
    <dataValidation allowBlank="1" showInputMessage="1" showErrorMessage="1" prompt="Especificar origen de dicho recurso: Federal, Estatal, Municipal, Particulares." sqref="D14 D7 D21"/>
    <dataValidation allowBlank="1" showInputMessage="1" showErrorMessage="1" prompt="Corresponde al nombre o descripción de la cuenta de acuerdo al Plan de Cuentas emitido por el CONAC." sqref="B14 B7 B21"/>
  </dataValidation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SheetLayoutView="11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1875" style="6" customWidth="1"/>
  </cols>
  <sheetData>
    <row r="2" spans="1:5" ht="15" customHeight="1">
      <c r="A2" s="503" t="s">
        <v>142</v>
      </c>
      <c r="B2" s="504"/>
      <c r="C2" s="88"/>
      <c r="D2" s="88"/>
      <c r="E2" s="88"/>
    </row>
    <row r="3" spans="1:5" ht="10.8" thickBot="1">
      <c r="A3" s="88"/>
      <c r="B3" s="88"/>
      <c r="C3" s="88"/>
      <c r="D3" s="88"/>
      <c r="E3" s="88"/>
    </row>
    <row r="4" spans="1:5" ht="14.1" customHeight="1">
      <c r="A4" s="137" t="s">
        <v>233</v>
      </c>
      <c r="B4" s="94"/>
      <c r="C4" s="94"/>
      <c r="D4" s="94"/>
      <c r="E4" s="95"/>
    </row>
    <row r="5" spans="1:5" ht="14.1" customHeight="1">
      <c r="A5" s="139" t="s">
        <v>143</v>
      </c>
      <c r="B5" s="12"/>
      <c r="C5" s="12"/>
      <c r="D5" s="12"/>
      <c r="E5" s="96"/>
    </row>
    <row r="6" spans="1:5" ht="14.1" customHeight="1">
      <c r="A6" s="139" t="s">
        <v>172</v>
      </c>
      <c r="B6" s="105"/>
      <c r="C6" s="105"/>
      <c r="D6" s="105"/>
      <c r="E6" s="106"/>
    </row>
    <row r="7" spans="1:5" ht="14.1" customHeight="1">
      <c r="A7" s="162" t="s">
        <v>179</v>
      </c>
      <c r="B7" s="12"/>
      <c r="C7" s="12"/>
      <c r="D7" s="12"/>
      <c r="E7" s="96"/>
    </row>
    <row r="8" spans="1:5" ht="14.1" customHeight="1" thickBot="1">
      <c r="A8" s="163" t="s">
        <v>173</v>
      </c>
      <c r="B8" s="97"/>
      <c r="C8" s="97"/>
      <c r="D8" s="97"/>
      <c r="E8" s="98"/>
    </row>
    <row r="9" spans="1:5" ht="15">
      <c r="A9" s="88"/>
      <c r="B9" s="88"/>
      <c r="C9" s="88"/>
      <c r="D9" s="88"/>
      <c r="E9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2"/>
  <sheetViews>
    <sheetView view="pageBreakPreview" zoomScaleSheetLayoutView="100" workbookViewId="0" topLeftCell="A1">
      <selection activeCell="A5" sqref="A5"/>
    </sheetView>
  </sheetViews>
  <sheetFormatPr defaultColWidth="11.421875" defaultRowHeight="15"/>
  <cols>
    <col min="1" max="1" width="8.7109375" style="0" customWidth="1"/>
    <col min="2" max="2" width="23.140625" style="0" customWidth="1"/>
    <col min="4" max="4" width="11.57421875" style="0" customWidth="1"/>
    <col min="5" max="5" width="10.8515625" style="0" bestFit="1" customWidth="1"/>
    <col min="6" max="7" width="12.28125" style="0" customWidth="1"/>
    <col min="8" max="8" width="14.28125" style="0" customWidth="1"/>
    <col min="9" max="9" width="13.421875" style="0" customWidth="1"/>
    <col min="10" max="10" width="9.421875" style="0" customWidth="1"/>
    <col min="11" max="11" width="9.7109375" style="0" customWidth="1"/>
    <col min="12" max="12" width="10.7109375" style="0" bestFit="1" customWidth="1"/>
    <col min="13" max="15" width="12.7109375" style="0" customWidth="1"/>
    <col min="16" max="16" width="9.140625" style="0" customWidth="1"/>
    <col min="17" max="19" width="10.7109375" style="0" customWidth="1"/>
    <col min="20" max="20" width="11.28125" style="0" customWidth="1"/>
    <col min="21" max="21" width="8.8515625" style="0" bestFit="1" customWidth="1"/>
    <col min="22" max="22" width="10.421875" style="0" customWidth="1"/>
    <col min="23" max="23" width="9.28125" style="0" bestFit="1" customWidth="1"/>
    <col min="24" max="24" width="16.00390625" style="0" customWidth="1"/>
    <col min="25" max="25" width="15.00390625" style="0" customWidth="1"/>
    <col min="26" max="26" width="11.7109375" style="0" customWidth="1"/>
    <col min="27" max="27" width="16.00390625" style="0" customWidth="1"/>
  </cols>
  <sheetData>
    <row r="1" spans="1:28" s="24" customFormat="1" ht="18" customHeight="1">
      <c r="A1" s="520" t="s">
        <v>2426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"/>
      <c r="AB1" s="12"/>
    </row>
    <row r="2" spans="1:28" s="24" customFormat="1" ht="1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ht="1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>
      <c r="A4" s="208" t="s">
        <v>129</v>
      </c>
      <c r="B4" s="186"/>
      <c r="C4" s="186"/>
      <c r="D4" s="186"/>
      <c r="E4" s="187"/>
      <c r="F4" s="13"/>
      <c r="G4" s="13"/>
      <c r="H4" s="13"/>
      <c r="I4" s="13"/>
      <c r="J4" s="27"/>
      <c r="K4" s="27"/>
      <c r="L4" s="27"/>
      <c r="M4" s="27"/>
      <c r="N4" s="27"/>
      <c r="O4" s="7"/>
      <c r="P4" s="521" t="s">
        <v>54</v>
      </c>
      <c r="Q4" s="521"/>
      <c r="R4" s="521"/>
      <c r="S4" s="521"/>
      <c r="T4" s="521"/>
      <c r="U4" s="89"/>
      <c r="V4" s="89"/>
      <c r="W4" s="89"/>
      <c r="X4" s="89"/>
      <c r="Y4" s="89"/>
      <c r="Z4" s="89"/>
      <c r="AA4" s="89"/>
      <c r="AB4" s="12"/>
    </row>
    <row r="5" spans="1:27" s="24" customFormat="1" ht="1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s="191" customFormat="1" ht="15.75" customHeight="1">
      <c r="A6" s="77"/>
      <c r="B6" s="522" t="s">
        <v>55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3"/>
      <c r="AB6" s="192"/>
    </row>
    <row r="7" spans="1:28" s="191" customFormat="1" ht="12.9" customHeight="1">
      <c r="A7" s="203"/>
      <c r="B7" s="203"/>
      <c r="C7" s="203"/>
      <c r="D7" s="203"/>
      <c r="E7" s="203"/>
      <c r="F7" s="206" t="s">
        <v>119</v>
      </c>
      <c r="G7" s="205"/>
      <c r="H7" s="207" t="s">
        <v>236</v>
      </c>
      <c r="I7" s="204"/>
      <c r="J7" s="203"/>
      <c r="K7" s="206" t="s">
        <v>120</v>
      </c>
      <c r="L7" s="205"/>
      <c r="M7" s="204"/>
      <c r="N7" s="204"/>
      <c r="O7" s="204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192"/>
    </row>
    <row r="8" spans="1:28" s="198" customFormat="1" ht="33.75" customHeight="1">
      <c r="A8" s="200" t="s">
        <v>124</v>
      </c>
      <c r="B8" s="200" t="s">
        <v>56</v>
      </c>
      <c r="C8" s="200" t="s">
        <v>57</v>
      </c>
      <c r="D8" s="200" t="s">
        <v>133</v>
      </c>
      <c r="E8" s="200" t="s">
        <v>125</v>
      </c>
      <c r="F8" s="202" t="s">
        <v>69</v>
      </c>
      <c r="G8" s="202" t="s">
        <v>70</v>
      </c>
      <c r="H8" s="202" t="s">
        <v>70</v>
      </c>
      <c r="I8" s="201" t="s">
        <v>126</v>
      </c>
      <c r="J8" s="200" t="s">
        <v>58</v>
      </c>
      <c r="K8" s="202" t="s">
        <v>69</v>
      </c>
      <c r="L8" s="202" t="s">
        <v>70</v>
      </c>
      <c r="M8" s="201" t="s">
        <v>121</v>
      </c>
      <c r="N8" s="201" t="s">
        <v>122</v>
      </c>
      <c r="O8" s="201" t="s">
        <v>59</v>
      </c>
      <c r="P8" s="200" t="s">
        <v>127</v>
      </c>
      <c r="Q8" s="200" t="s">
        <v>128</v>
      </c>
      <c r="R8" s="200" t="s">
        <v>60</v>
      </c>
      <c r="S8" s="200" t="s">
        <v>61</v>
      </c>
      <c r="T8" s="200" t="s">
        <v>62</v>
      </c>
      <c r="U8" s="200" t="s">
        <v>63</v>
      </c>
      <c r="V8" s="200" t="s">
        <v>64</v>
      </c>
      <c r="W8" s="200" t="s">
        <v>65</v>
      </c>
      <c r="X8" s="200" t="s">
        <v>66</v>
      </c>
      <c r="Y8" s="200" t="s">
        <v>123</v>
      </c>
      <c r="Z8" s="200" t="s">
        <v>67</v>
      </c>
      <c r="AA8" s="200" t="s">
        <v>68</v>
      </c>
      <c r="AB8" s="199"/>
    </row>
    <row r="9" spans="1:28" s="191" customFormat="1" ht="22.8">
      <c r="A9" s="195" t="s">
        <v>71</v>
      </c>
      <c r="B9" s="468" t="s">
        <v>2402</v>
      </c>
      <c r="C9" s="468" t="s">
        <v>2403</v>
      </c>
      <c r="D9" s="468" t="s">
        <v>2404</v>
      </c>
      <c r="E9" s="469" t="s">
        <v>2405</v>
      </c>
      <c r="F9" s="470">
        <v>0</v>
      </c>
      <c r="G9" s="471">
        <v>609801665.27</v>
      </c>
      <c r="H9" s="471">
        <v>609801665.27</v>
      </c>
      <c r="I9" s="472">
        <f>H9-L9</f>
        <v>551766490.31</v>
      </c>
      <c r="J9" s="473" t="s">
        <v>2406</v>
      </c>
      <c r="K9" s="474">
        <v>0</v>
      </c>
      <c r="L9" s="475">
        <f>27561564.72+2076644.28+2091596.12+2106655.61+2121823.54+2137100.66+2152487.79+2167985.7+2183595.2+2199317.08+2215152.17+2231101.26+2247165.19+2263344.78+2279640.86</f>
        <v>58035174.96000001</v>
      </c>
      <c r="M9" s="475">
        <f>47894887.78+2336364.43+2421051.14+2343586.23+2650961.82+2645303.63+2574298.51+2884710.53+2997231.8+3352580.91+3358350.21+3224050.07+3582126.02+3562166.23+3785940.36+3746611.77+3868761.53+3850588.29227539</f>
        <v>101079571.26227537</v>
      </c>
      <c r="N9" s="476">
        <v>11465961.582275392</v>
      </c>
      <c r="O9" s="476">
        <v>19939790.029999997</v>
      </c>
      <c r="P9" s="477" t="s">
        <v>2407</v>
      </c>
      <c r="Q9" s="478" t="s">
        <v>2408</v>
      </c>
      <c r="R9" s="479">
        <v>41765</v>
      </c>
      <c r="S9" s="479">
        <v>47297</v>
      </c>
      <c r="T9" s="480" t="s">
        <v>2409</v>
      </c>
      <c r="U9" s="480" t="s">
        <v>2410</v>
      </c>
      <c r="V9" s="468" t="s">
        <v>2411</v>
      </c>
      <c r="W9" s="468" t="s">
        <v>2412</v>
      </c>
      <c r="X9" s="468" t="s">
        <v>2413</v>
      </c>
      <c r="Y9" s="468">
        <v>153</v>
      </c>
      <c r="Z9" s="479">
        <v>41635</v>
      </c>
      <c r="AA9" s="468" t="s">
        <v>2414</v>
      </c>
      <c r="AB9" s="192"/>
    </row>
    <row r="10" spans="1:28" s="196" customFormat="1" ht="22.8">
      <c r="A10" s="195" t="s">
        <v>72</v>
      </c>
      <c r="B10" s="468" t="s">
        <v>2415</v>
      </c>
      <c r="C10" s="468" t="s">
        <v>2416</v>
      </c>
      <c r="D10" s="468" t="s">
        <v>2404</v>
      </c>
      <c r="E10" s="481" t="s">
        <v>2405</v>
      </c>
      <c r="F10" s="470">
        <v>0</v>
      </c>
      <c r="G10" s="471">
        <v>540000000</v>
      </c>
      <c r="H10" s="471">
        <v>540000000</v>
      </c>
      <c r="I10" s="472">
        <f>H10-L10</f>
        <v>502500000</v>
      </c>
      <c r="J10" s="473" t="s">
        <v>2417</v>
      </c>
      <c r="K10" s="470">
        <v>0</v>
      </c>
      <c r="L10" s="471">
        <f>2500000+2500000+2500000+2500000+2500000+2500000+2500000+2500000+2500000+2500000+2500000+2500000+2500000+2500000+2500000</f>
        <v>37500000</v>
      </c>
      <c r="M10" s="482">
        <f>52530884.6044444+2549344.85+2456156.25+3028361.11+2500350+2969012.08+3282507.56+3156327.78+3157244.5+3351791.67+3453677.71+3453125+3863555.21+3383076.37111111</f>
        <v>93135414.6955555</v>
      </c>
      <c r="N10" s="476">
        <v>10699756.58111111</v>
      </c>
      <c r="O10" s="476">
        <v>22500000</v>
      </c>
      <c r="P10" s="477" t="s">
        <v>2418</v>
      </c>
      <c r="Q10" s="478" t="s">
        <v>2408</v>
      </c>
      <c r="R10" s="479">
        <v>41716</v>
      </c>
      <c r="S10" s="479">
        <v>12583</v>
      </c>
      <c r="T10" s="480" t="s">
        <v>2419</v>
      </c>
      <c r="U10" s="480" t="s">
        <v>2420</v>
      </c>
      <c r="V10" s="468" t="s">
        <v>2411</v>
      </c>
      <c r="W10" s="468" t="s">
        <v>2412</v>
      </c>
      <c r="X10" s="468" t="s">
        <v>2413</v>
      </c>
      <c r="Y10" s="468">
        <v>154</v>
      </c>
      <c r="Z10" s="479">
        <v>41635</v>
      </c>
      <c r="AA10" s="468" t="s">
        <v>2421</v>
      </c>
      <c r="AB10" s="197"/>
    </row>
    <row r="11" spans="1:27" s="192" customFormat="1" ht="22.8">
      <c r="A11" s="195" t="s">
        <v>73</v>
      </c>
      <c r="B11" s="468" t="s">
        <v>2402</v>
      </c>
      <c r="C11" s="468" t="s">
        <v>2422</v>
      </c>
      <c r="D11" s="468" t="s">
        <v>2404</v>
      </c>
      <c r="E11" s="481" t="s">
        <v>2405</v>
      </c>
      <c r="F11" s="470">
        <v>0</v>
      </c>
      <c r="G11" s="471">
        <v>255769230</v>
      </c>
      <c r="H11" s="471">
        <v>255769230</v>
      </c>
      <c r="I11" s="472">
        <f>H11-L11</f>
        <v>236205710</v>
      </c>
      <c r="J11" s="473" t="s">
        <v>2423</v>
      </c>
      <c r="K11" s="470"/>
      <c r="L11" s="475">
        <f>8794140+750750+753550+756370+759190+762020+764870+767720+770590+773470+776350+779250+782160+785080+788010</f>
        <v>19563520</v>
      </c>
      <c r="M11" s="475">
        <f>20470331.57-984059.17+984059.17+1119106.56+1117379.73+1078025.89+1220105.31+1195746.56+1316181.92+1418508.82+1292363.4+1511440.4+1506571.34+1560124.53+1559552.52+1647245.66+1645072.15790333</f>
        <v>39657756.36790332</v>
      </c>
      <c r="N11" s="476">
        <v>4851870.337903333</v>
      </c>
      <c r="O11" s="476">
        <v>6987500</v>
      </c>
      <c r="P11" s="477" t="s">
        <v>2424</v>
      </c>
      <c r="Q11" s="478" t="s">
        <v>2408</v>
      </c>
      <c r="R11" s="479">
        <v>41800</v>
      </c>
      <c r="S11" s="479">
        <v>49105</v>
      </c>
      <c r="T11" s="480" t="s">
        <v>2425</v>
      </c>
      <c r="U11" s="480" t="s">
        <v>2410</v>
      </c>
      <c r="V11" s="468" t="s">
        <v>2411</v>
      </c>
      <c r="W11" s="468" t="s">
        <v>2412</v>
      </c>
      <c r="X11" s="468" t="s">
        <v>2413</v>
      </c>
      <c r="Y11" s="468">
        <v>153</v>
      </c>
      <c r="Z11" s="479">
        <v>41635</v>
      </c>
      <c r="AA11" s="468" t="s">
        <v>2414</v>
      </c>
    </row>
    <row r="12" spans="1:27" s="193" customFormat="1" ht="10.2">
      <c r="A12" s="194">
        <v>900001</v>
      </c>
      <c r="B12" s="78" t="s">
        <v>74</v>
      </c>
      <c r="C12" s="78"/>
      <c r="D12" s="78"/>
      <c r="E12" s="78"/>
      <c r="F12" s="79">
        <f>SUM(F9:F11)</f>
        <v>0</v>
      </c>
      <c r="G12" s="79">
        <f>SUM(G9:G11)</f>
        <v>1405570895.27</v>
      </c>
      <c r="H12" s="79">
        <f>SUM(H9:H11)</f>
        <v>1405570895.27</v>
      </c>
      <c r="I12" s="79">
        <f>SUM(I9:I11)</f>
        <v>1290472200.31</v>
      </c>
      <c r="J12" s="80"/>
      <c r="K12" s="79">
        <f>SUM(K9:K11)</f>
        <v>0</v>
      </c>
      <c r="L12" s="79">
        <f>SUM(L9:L11)</f>
        <v>115098694.96000001</v>
      </c>
      <c r="M12" s="79">
        <f>SUM(M9:M11)</f>
        <v>233872742.32573417</v>
      </c>
      <c r="N12" s="79">
        <f>SUM(N9:N11)</f>
        <v>27017588.501289833</v>
      </c>
      <c r="O12" s="79">
        <f>SUM(O9:O11)</f>
        <v>49427290.03</v>
      </c>
      <c r="P12" s="81"/>
      <c r="Q12" s="78"/>
      <c r="R12" s="78"/>
      <c r="S12" s="82"/>
      <c r="T12" s="78"/>
      <c r="U12" s="78"/>
      <c r="V12" s="78"/>
      <c r="W12" s="78"/>
      <c r="X12" s="78"/>
      <c r="Y12" s="78"/>
      <c r="Z12" s="78"/>
      <c r="AA12" s="78"/>
    </row>
  </sheetData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/>
  <pageMargins left="0.7" right="0.7" top="0.75" bottom="0.75" header="0.3" footer="0.3"/>
  <pageSetup horizontalDpi="600" verticalDpi="600" orientation="portrait" paperSize="9" scale="52" r:id="rId1"/>
  <colBreaks count="1" manualBreakCount="1">
    <brk id="13" max="16383" man="1"/>
  </colBreaks>
  <ignoredErrors>
    <ignoredError sqref="I9:M1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SheetLayoutView="110" workbookViewId="0" topLeftCell="A1">
      <pane ySplit="2" topLeftCell="A3" activePane="bottomLeft" state="frozen"/>
      <selection pane="topLeft" activeCell="A14" sqref="A14:B14"/>
      <selection pane="bottomLeft" activeCell="B17" sqref="B1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2" spans="1:5" ht="15" customHeight="1">
      <c r="A2" s="503" t="s">
        <v>142</v>
      </c>
      <c r="B2" s="504"/>
      <c r="C2" s="8"/>
      <c r="D2" s="90"/>
      <c r="E2" s="90"/>
    </row>
    <row r="3" spans="1:6" ht="10.8" thickBot="1">
      <c r="A3" s="91"/>
      <c r="B3" s="24"/>
      <c r="C3" s="24"/>
      <c r="D3" s="29"/>
      <c r="E3" s="29"/>
      <c r="F3" s="24"/>
    </row>
    <row r="4" spans="1:6" ht="14.1" customHeight="1">
      <c r="A4" s="137" t="s">
        <v>233</v>
      </c>
      <c r="B4" s="138"/>
      <c r="C4" s="138"/>
      <c r="D4" s="138"/>
      <c r="E4" s="138"/>
      <c r="F4" s="103"/>
    </row>
    <row r="5" spans="1:6" ht="14.1" customHeight="1">
      <c r="A5" s="139" t="s">
        <v>143</v>
      </c>
      <c r="B5" s="140"/>
      <c r="C5" s="140"/>
      <c r="D5" s="140"/>
      <c r="E5" s="140"/>
      <c r="F5" s="103"/>
    </row>
    <row r="6" spans="1:6" ht="14.1" customHeight="1">
      <c r="A6" s="505" t="s">
        <v>227</v>
      </c>
      <c r="B6" s="506"/>
      <c r="C6" s="506"/>
      <c r="D6" s="506"/>
      <c r="E6" s="506"/>
      <c r="F6" s="136"/>
    </row>
    <row r="7" spans="1:6" ht="14.1" customHeight="1">
      <c r="A7" s="139" t="s">
        <v>144</v>
      </c>
      <c r="B7" s="140"/>
      <c r="C7" s="140"/>
      <c r="D7" s="140"/>
      <c r="E7" s="140"/>
      <c r="F7" s="103"/>
    </row>
    <row r="8" spans="1:6" ht="14.1" customHeight="1" thickBot="1">
      <c r="A8" s="141" t="s">
        <v>145</v>
      </c>
      <c r="B8" s="142"/>
      <c r="C8" s="142"/>
      <c r="D8" s="142"/>
      <c r="E8" s="142"/>
      <c r="F8" s="103"/>
    </row>
    <row r="9" spans="3:5" ht="15">
      <c r="C9" s="8"/>
      <c r="D9" s="90"/>
      <c r="E9" s="90"/>
    </row>
  </sheetData>
  <mergeCells count="2">
    <mergeCell ref="A2:B2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SheetLayoutView="100" workbookViewId="0" topLeftCell="A1">
      <pane ySplit="3" topLeftCell="A4" activePane="bottomLeft" state="frozen"/>
      <selection pane="bottomLeft" activeCell="K11" sqref="K11"/>
    </sheetView>
  </sheetViews>
  <sheetFormatPr defaultColWidth="11.421875" defaultRowHeight="15"/>
  <cols>
    <col min="1" max="1" width="8.7109375" style="188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27" customWidth="1"/>
    <col min="9" max="9" width="13.421875" style="27" customWidth="1"/>
    <col min="10" max="10" width="9.42187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2" customWidth="1"/>
    <col min="29" max="16384" width="11.421875" style="24" customWidth="1"/>
  </cols>
  <sheetData>
    <row r="1" spans="1:27" s="21" customFormat="1" ht="15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>
      <c r="A2" s="504" t="s">
        <v>142</v>
      </c>
      <c r="B2" s="504"/>
      <c r="C2" s="504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0.8" thickBot="1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>
      <c r="A4" s="164" t="s">
        <v>180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>
      <c r="A5" s="165" t="s">
        <v>181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>
      <c r="A6" s="165" t="s">
        <v>182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>
      <c r="A7" s="165" t="s">
        <v>183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>
      <c r="A8" s="165" t="s">
        <v>184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>
      <c r="A9" s="165" t="s">
        <v>185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>
      <c r="A10" s="165" t="s">
        <v>186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>
      <c r="A11" s="165" t="s">
        <v>187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>
      <c r="A12" s="165" t="s">
        <v>188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>
      <c r="A13" s="165" t="s">
        <v>189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>
      <c r="A14" s="165" t="s">
        <v>190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>
      <c r="A15" s="165" t="s">
        <v>191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>
      <c r="A16" s="165" t="s">
        <v>192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>
      <c r="A17" s="165" t="s">
        <v>232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>
      <c r="A18" s="165" t="s">
        <v>231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>
      <c r="A19" s="165" t="s">
        <v>193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>
      <c r="A20" s="165" t="s">
        <v>194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>
      <c r="A21" s="165" t="s">
        <v>195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>
      <c r="A22" s="165" t="s">
        <v>196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>
      <c r="A23" s="165" t="s">
        <v>197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>
      <c r="A24" s="165" t="s">
        <v>198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>
      <c r="A25" s="165" t="s">
        <v>199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>
      <c r="A26" s="165" t="s">
        <v>200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>
      <c r="A27" s="165" t="s">
        <v>201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>
      <c r="A28" s="165" t="s">
        <v>202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>
      <c r="A29" s="165" t="s">
        <v>214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>
      <c r="A30" s="166" t="s">
        <v>203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7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52"/>
  <sheetViews>
    <sheetView view="pageBreakPreview" zoomScaleSheetLayoutView="100" workbookViewId="0" topLeftCell="A1">
      <selection activeCell="E11" sqref="E11"/>
    </sheetView>
  </sheetViews>
  <sheetFormatPr defaultColWidth="12.421875" defaultRowHeight="15"/>
  <cols>
    <col min="1" max="1" width="24.00390625" style="89" customWidth="1"/>
    <col min="2" max="2" width="50.7109375" style="89" customWidth="1"/>
    <col min="3" max="3" width="13.00390625" style="4" bestFit="1" customWidth="1"/>
    <col min="4" max="4" width="17.7109375" style="4" customWidth="1"/>
    <col min="5" max="16384" width="12.421875" style="89" customWidth="1"/>
  </cols>
  <sheetData>
    <row r="1" spans="1:4" ht="15">
      <c r="A1" s="21" t="s">
        <v>43</v>
      </c>
      <c r="B1" s="21"/>
      <c r="D1" s="5"/>
    </row>
    <row r="2" spans="1:2" ht="15">
      <c r="A2" s="21" t="s">
        <v>0</v>
      </c>
      <c r="B2" s="21"/>
    </row>
    <row r="3" spans="3:4" s="12" customFormat="1" ht="15">
      <c r="C3" s="22"/>
      <c r="D3" s="22"/>
    </row>
    <row r="4" spans="3:4" s="12" customFormat="1" ht="15">
      <c r="C4" s="22"/>
      <c r="D4" s="22"/>
    </row>
    <row r="5" spans="1:4" s="12" customFormat="1" ht="15">
      <c r="A5" s="298" t="s">
        <v>353</v>
      </c>
      <c r="B5" s="298"/>
      <c r="C5" s="13"/>
      <c r="D5" s="189" t="s">
        <v>352</v>
      </c>
    </row>
    <row r="6" spans="1:4" ht="15">
      <c r="A6" s="303"/>
      <c r="B6" s="303"/>
      <c r="C6" s="304"/>
      <c r="D6" s="322"/>
    </row>
    <row r="7" spans="1:4" ht="15">
      <c r="A7" s="219" t="s">
        <v>45</v>
      </c>
      <c r="B7" s="218" t="s">
        <v>46</v>
      </c>
      <c r="C7" s="216" t="s">
        <v>240</v>
      </c>
      <c r="D7" s="216" t="s">
        <v>258</v>
      </c>
    </row>
    <row r="8" spans="1:4" ht="15">
      <c r="A8" s="229" t="s">
        <v>1643</v>
      </c>
      <c r="B8" s="229" t="s">
        <v>1644</v>
      </c>
      <c r="C8" s="227">
        <v>2376940.61</v>
      </c>
      <c r="D8" s="213"/>
    </row>
    <row r="9" spans="1:4" ht="15">
      <c r="A9" s="229" t="s">
        <v>1645</v>
      </c>
      <c r="B9" s="229" t="s">
        <v>1646</v>
      </c>
      <c r="C9" s="227">
        <v>5756278.98</v>
      </c>
      <c r="D9" s="213"/>
    </row>
    <row r="10" spans="1:4" ht="15">
      <c r="A10" s="229" t="s">
        <v>1647</v>
      </c>
      <c r="B10" s="229" t="s">
        <v>1648</v>
      </c>
      <c r="C10" s="227">
        <v>2459908.65</v>
      </c>
      <c r="D10" s="213"/>
    </row>
    <row r="11" spans="1:4" ht="112.2">
      <c r="A11" s="450" t="s">
        <v>1649</v>
      </c>
      <c r="B11" s="450" t="s">
        <v>1650</v>
      </c>
      <c r="C11" s="451">
        <v>547229120.62</v>
      </c>
      <c r="D11" s="452" t="s">
        <v>2046</v>
      </c>
    </row>
    <row r="12" spans="1:4" ht="15">
      <c r="A12" s="229" t="s">
        <v>1651</v>
      </c>
      <c r="B12" s="229" t="s">
        <v>1652</v>
      </c>
      <c r="C12" s="227">
        <v>129554193.4</v>
      </c>
      <c r="D12" s="213"/>
    </row>
    <row r="13" spans="1:4" ht="15">
      <c r="A13" s="229" t="s">
        <v>1653</v>
      </c>
      <c r="B13" s="229" t="s">
        <v>1654</v>
      </c>
      <c r="C13" s="227">
        <v>5113641.28</v>
      </c>
      <c r="D13" s="213"/>
    </row>
    <row r="14" spans="1:4" ht="15">
      <c r="A14" s="229" t="s">
        <v>1655</v>
      </c>
      <c r="B14" s="229" t="s">
        <v>1656</v>
      </c>
      <c r="C14" s="227">
        <v>730142.16</v>
      </c>
      <c r="D14" s="213"/>
    </row>
    <row r="15" spans="1:4" ht="15">
      <c r="A15" s="229" t="s">
        <v>1657</v>
      </c>
      <c r="B15" s="229" t="s">
        <v>1658</v>
      </c>
      <c r="C15" s="227">
        <v>322976.11</v>
      </c>
      <c r="D15" s="213"/>
    </row>
    <row r="16" spans="1:4" ht="15">
      <c r="A16" s="229" t="s">
        <v>1659</v>
      </c>
      <c r="B16" s="229" t="s">
        <v>1660</v>
      </c>
      <c r="C16" s="227">
        <v>2538.08</v>
      </c>
      <c r="D16" s="213"/>
    </row>
    <row r="17" spans="1:4" ht="15">
      <c r="A17" s="229" t="s">
        <v>1661</v>
      </c>
      <c r="B17" s="229" t="s">
        <v>1662</v>
      </c>
      <c r="C17" s="227">
        <v>9492.05</v>
      </c>
      <c r="D17" s="213"/>
    </row>
    <row r="18" spans="1:4" ht="15">
      <c r="A18" s="229" t="s">
        <v>1663</v>
      </c>
      <c r="B18" s="229" t="s">
        <v>1664</v>
      </c>
      <c r="C18" s="227">
        <v>20140.93</v>
      </c>
      <c r="D18" s="213"/>
    </row>
    <row r="19" spans="1:4" ht="15">
      <c r="A19" s="229" t="s">
        <v>1665</v>
      </c>
      <c r="B19" s="229" t="s">
        <v>1666</v>
      </c>
      <c r="C19" s="227">
        <v>14784.45</v>
      </c>
      <c r="D19" s="213"/>
    </row>
    <row r="20" spans="1:4" ht="15">
      <c r="A20" s="229" t="s">
        <v>1667</v>
      </c>
      <c r="B20" s="229" t="s">
        <v>1668</v>
      </c>
      <c r="C20" s="227">
        <v>14678.46</v>
      </c>
      <c r="D20" s="213"/>
    </row>
    <row r="21" spans="1:4" ht="15">
      <c r="A21" s="229" t="s">
        <v>1669</v>
      </c>
      <c r="B21" s="229" t="s">
        <v>1670</v>
      </c>
      <c r="C21" s="227">
        <v>21477766.51</v>
      </c>
      <c r="D21" s="213"/>
    </row>
    <row r="22" spans="1:4" ht="15">
      <c r="A22" s="229" t="s">
        <v>1671</v>
      </c>
      <c r="B22" s="229" t="s">
        <v>1672</v>
      </c>
      <c r="C22" s="227">
        <v>23174623.89</v>
      </c>
      <c r="D22" s="213"/>
    </row>
    <row r="23" spans="1:4" ht="15">
      <c r="A23" s="229" t="s">
        <v>1673</v>
      </c>
      <c r="B23" s="229" t="s">
        <v>1674</v>
      </c>
      <c r="C23" s="227">
        <v>210.35</v>
      </c>
      <c r="D23" s="213"/>
    </row>
    <row r="24" spans="1:4" ht="15">
      <c r="A24" s="229" t="s">
        <v>1675</v>
      </c>
      <c r="B24" s="229" t="s">
        <v>1676</v>
      </c>
      <c r="C24" s="227">
        <v>170825512.66</v>
      </c>
      <c r="D24" s="213"/>
    </row>
    <row r="25" spans="1:4" ht="15">
      <c r="A25" s="229" t="s">
        <v>1677</v>
      </c>
      <c r="B25" s="229" t="s">
        <v>1678</v>
      </c>
      <c r="C25" s="227">
        <v>107090.34</v>
      </c>
      <c r="D25" s="213"/>
    </row>
    <row r="26" spans="1:4" ht="15">
      <c r="A26" s="229" t="s">
        <v>1679</v>
      </c>
      <c r="B26" s="229" t="s">
        <v>1680</v>
      </c>
      <c r="C26" s="227">
        <v>2795706.62</v>
      </c>
      <c r="D26" s="213"/>
    </row>
    <row r="27" spans="1:4" ht="15">
      <c r="A27" s="229" t="s">
        <v>1681</v>
      </c>
      <c r="B27" s="229" t="s">
        <v>1682</v>
      </c>
      <c r="C27" s="227">
        <v>4431804.15</v>
      </c>
      <c r="D27" s="213"/>
    </row>
    <row r="28" spans="1:4" ht="15">
      <c r="A28" s="229" t="s">
        <v>1683</v>
      </c>
      <c r="B28" s="229" t="s">
        <v>1684</v>
      </c>
      <c r="C28" s="227">
        <v>247888.98</v>
      </c>
      <c r="D28" s="213"/>
    </row>
    <row r="29" spans="1:4" ht="15">
      <c r="A29" s="229" t="s">
        <v>1685</v>
      </c>
      <c r="B29" s="229" t="s">
        <v>1686</v>
      </c>
      <c r="C29" s="227">
        <v>538.7</v>
      </c>
      <c r="D29" s="213"/>
    </row>
    <row r="30" spans="1:4" ht="15">
      <c r="A30" s="229" t="s">
        <v>1687</v>
      </c>
      <c r="B30" s="229" t="s">
        <v>1688</v>
      </c>
      <c r="C30" s="227">
        <v>256130.29</v>
      </c>
      <c r="D30" s="213"/>
    </row>
    <row r="31" spans="1:4" ht="15">
      <c r="A31" s="229" t="s">
        <v>1689</v>
      </c>
      <c r="B31" s="229" t="s">
        <v>1690</v>
      </c>
      <c r="C31" s="227">
        <v>68411.48</v>
      </c>
      <c r="D31" s="213"/>
    </row>
    <row r="32" spans="1:4" ht="15">
      <c r="A32" s="229" t="s">
        <v>1691</v>
      </c>
      <c r="B32" s="229" t="s">
        <v>1692</v>
      </c>
      <c r="C32" s="227">
        <v>793</v>
      </c>
      <c r="D32" s="213"/>
    </row>
    <row r="33" spans="1:4" ht="15">
      <c r="A33" s="229" t="s">
        <v>1693</v>
      </c>
      <c r="B33" s="229" t="s">
        <v>1694</v>
      </c>
      <c r="C33" s="227">
        <v>1075.5</v>
      </c>
      <c r="D33" s="213"/>
    </row>
    <row r="34" spans="1:4" ht="15">
      <c r="A34" s="229" t="s">
        <v>1695</v>
      </c>
      <c r="B34" s="229" t="s">
        <v>1696</v>
      </c>
      <c r="C34" s="227">
        <v>6953228.51</v>
      </c>
      <c r="D34" s="213"/>
    </row>
    <row r="35" spans="1:4" ht="15">
      <c r="A35" s="229" t="s">
        <v>1697</v>
      </c>
      <c r="B35" s="229" t="s">
        <v>1698</v>
      </c>
      <c r="C35" s="227">
        <v>384</v>
      </c>
      <c r="D35" s="213"/>
    </row>
    <row r="36" spans="1:4" ht="15">
      <c r="A36" s="229" t="s">
        <v>1699</v>
      </c>
      <c r="B36" s="229" t="s">
        <v>1700</v>
      </c>
      <c r="C36" s="227">
        <v>8061220.14</v>
      </c>
      <c r="D36" s="213"/>
    </row>
    <row r="37" spans="1:4" ht="15">
      <c r="A37" s="229" t="s">
        <v>1701</v>
      </c>
      <c r="B37" s="229" t="s">
        <v>1702</v>
      </c>
      <c r="C37" s="227">
        <v>1697239.71</v>
      </c>
      <c r="D37" s="213"/>
    </row>
    <row r="38" spans="1:4" ht="15">
      <c r="A38" s="229" t="s">
        <v>1703</v>
      </c>
      <c r="B38" s="229" t="s">
        <v>1704</v>
      </c>
      <c r="C38" s="227">
        <v>2315160.44</v>
      </c>
      <c r="D38" s="213"/>
    </row>
    <row r="39" spans="1:4" ht="15">
      <c r="A39" s="229" t="s">
        <v>1705</v>
      </c>
      <c r="B39" s="229" t="s">
        <v>1706</v>
      </c>
      <c r="C39" s="227">
        <v>158570.85</v>
      </c>
      <c r="D39" s="213"/>
    </row>
    <row r="40" spans="1:4" ht="15">
      <c r="A40" s="229" t="s">
        <v>1707</v>
      </c>
      <c r="B40" s="229" t="s">
        <v>1708</v>
      </c>
      <c r="C40" s="227">
        <v>650431.36</v>
      </c>
      <c r="D40" s="213"/>
    </row>
    <row r="41" spans="1:4" ht="15">
      <c r="A41" s="229" t="s">
        <v>1709</v>
      </c>
      <c r="B41" s="229" t="s">
        <v>1710</v>
      </c>
      <c r="C41" s="227">
        <v>1783966.87</v>
      </c>
      <c r="D41" s="213"/>
    </row>
    <row r="42" spans="1:4" ht="15">
      <c r="A42" s="229" t="s">
        <v>1711</v>
      </c>
      <c r="B42" s="229" t="s">
        <v>1712</v>
      </c>
      <c r="C42" s="227">
        <v>60584.26</v>
      </c>
      <c r="D42" s="213"/>
    </row>
    <row r="43" spans="1:4" ht="15">
      <c r="A43" s="229" t="s">
        <v>1713</v>
      </c>
      <c r="B43" s="229" t="s">
        <v>1714</v>
      </c>
      <c r="C43" s="227">
        <v>1507381.78</v>
      </c>
      <c r="D43" s="213"/>
    </row>
    <row r="44" spans="1:4" ht="15">
      <c r="A44" s="229" t="s">
        <v>1715</v>
      </c>
      <c r="B44" s="229" t="s">
        <v>1716</v>
      </c>
      <c r="C44" s="227">
        <v>1157168.49</v>
      </c>
      <c r="D44" s="213"/>
    </row>
    <row r="45" spans="1:4" ht="15">
      <c r="A45" s="229" t="s">
        <v>1717</v>
      </c>
      <c r="B45" s="229" t="s">
        <v>1718</v>
      </c>
      <c r="C45" s="227">
        <v>2624461</v>
      </c>
      <c r="D45" s="213"/>
    </row>
    <row r="46" spans="1:4" ht="15">
      <c r="A46" s="229" t="s">
        <v>1719</v>
      </c>
      <c r="B46" s="229" t="s">
        <v>1720</v>
      </c>
      <c r="C46" s="227">
        <v>111825</v>
      </c>
      <c r="D46" s="213"/>
    </row>
    <row r="47" spans="1:4" ht="15">
      <c r="A47" s="229" t="s">
        <v>1721</v>
      </c>
      <c r="B47" s="229" t="s">
        <v>1722</v>
      </c>
      <c r="C47" s="227">
        <v>385276</v>
      </c>
      <c r="D47" s="213"/>
    </row>
    <row r="48" spans="1:4" ht="15">
      <c r="A48" s="229" t="s">
        <v>1723</v>
      </c>
      <c r="B48" s="229" t="s">
        <v>1724</v>
      </c>
      <c r="C48" s="227">
        <v>70450</v>
      </c>
      <c r="D48" s="213"/>
    </row>
    <row r="49" spans="1:4" ht="15">
      <c r="A49" s="229" t="s">
        <v>1725</v>
      </c>
      <c r="B49" s="229" t="s">
        <v>1726</v>
      </c>
      <c r="C49" s="227">
        <v>1973746</v>
      </c>
      <c r="D49" s="213"/>
    </row>
    <row r="50" spans="1:4" ht="15">
      <c r="A50" s="229" t="s">
        <v>1727</v>
      </c>
      <c r="B50" s="229" t="s">
        <v>1728</v>
      </c>
      <c r="C50" s="227">
        <v>553746</v>
      </c>
      <c r="D50" s="213"/>
    </row>
    <row r="51" spans="1:4" ht="15">
      <c r="A51" s="229" t="s">
        <v>1729</v>
      </c>
      <c r="B51" s="229" t="s">
        <v>1730</v>
      </c>
      <c r="C51" s="227">
        <v>14474</v>
      </c>
      <c r="D51" s="213"/>
    </row>
    <row r="52" spans="1:4" ht="15">
      <c r="A52" s="229" t="s">
        <v>1731</v>
      </c>
      <c r="B52" s="229" t="s">
        <v>1732</v>
      </c>
      <c r="C52" s="227">
        <v>24557</v>
      </c>
      <c r="D52" s="213"/>
    </row>
    <row r="53" spans="1:4" ht="15">
      <c r="A53" s="229" t="s">
        <v>1733</v>
      </c>
      <c r="B53" s="229" t="s">
        <v>1734</v>
      </c>
      <c r="C53" s="227">
        <v>167339</v>
      </c>
      <c r="D53" s="213"/>
    </row>
    <row r="54" spans="1:4" ht="15">
      <c r="A54" s="229" t="s">
        <v>1735</v>
      </c>
      <c r="B54" s="229" t="s">
        <v>1736</v>
      </c>
      <c r="C54" s="227">
        <v>236663</v>
      </c>
      <c r="D54" s="213"/>
    </row>
    <row r="55" spans="1:4" ht="15">
      <c r="A55" s="229" t="s">
        <v>1737</v>
      </c>
      <c r="B55" s="229" t="s">
        <v>1738</v>
      </c>
      <c r="C55" s="227">
        <v>773387.36</v>
      </c>
      <c r="D55" s="213"/>
    </row>
    <row r="56" spans="1:4" ht="15">
      <c r="A56" s="229" t="s">
        <v>1739</v>
      </c>
      <c r="B56" s="229" t="s">
        <v>1740</v>
      </c>
      <c r="C56" s="227">
        <v>322851.28</v>
      </c>
      <c r="D56" s="213"/>
    </row>
    <row r="57" spans="1:4" ht="15">
      <c r="A57" s="229" t="s">
        <v>1741</v>
      </c>
      <c r="B57" s="229" t="s">
        <v>1742</v>
      </c>
      <c r="C57" s="227">
        <v>868269.71</v>
      </c>
      <c r="D57" s="213"/>
    </row>
    <row r="58" spans="1:4" ht="15">
      <c r="A58" s="229" t="s">
        <v>1743</v>
      </c>
      <c r="B58" s="229" t="s">
        <v>1744</v>
      </c>
      <c r="C58" s="227">
        <v>2117811.38</v>
      </c>
      <c r="D58" s="213"/>
    </row>
    <row r="59" spans="1:4" ht="15">
      <c r="A59" s="229" t="s">
        <v>1745</v>
      </c>
      <c r="B59" s="229" t="s">
        <v>1746</v>
      </c>
      <c r="C59" s="227">
        <v>105251.48</v>
      </c>
      <c r="D59" s="213"/>
    </row>
    <row r="60" spans="1:4" ht="15">
      <c r="A60" s="229" t="s">
        <v>1747</v>
      </c>
      <c r="B60" s="229" t="s">
        <v>1748</v>
      </c>
      <c r="C60" s="227">
        <v>394615.4</v>
      </c>
      <c r="D60" s="213"/>
    </row>
    <row r="61" spans="1:4" ht="15">
      <c r="A61" s="229" t="s">
        <v>1749</v>
      </c>
      <c r="B61" s="229" t="s">
        <v>1750</v>
      </c>
      <c r="C61" s="227">
        <v>19558142.82</v>
      </c>
      <c r="D61" s="213"/>
    </row>
    <row r="62" spans="1:4" ht="15">
      <c r="A62" s="229" t="s">
        <v>1751</v>
      </c>
      <c r="B62" s="229" t="s">
        <v>1752</v>
      </c>
      <c r="C62" s="227">
        <v>3830615.75</v>
      </c>
      <c r="D62" s="213"/>
    </row>
    <row r="63" spans="1:4" ht="15">
      <c r="A63" s="229" t="s">
        <v>1753</v>
      </c>
      <c r="B63" s="229" t="s">
        <v>1754</v>
      </c>
      <c r="C63" s="227">
        <v>356622.32</v>
      </c>
      <c r="D63" s="213"/>
    </row>
    <row r="64" spans="1:4" ht="15">
      <c r="A64" s="229" t="s">
        <v>1755</v>
      </c>
      <c r="B64" s="229" t="s">
        <v>1756</v>
      </c>
      <c r="C64" s="227">
        <v>2480493.95</v>
      </c>
      <c r="D64" s="213"/>
    </row>
    <row r="65" spans="1:4" ht="15">
      <c r="A65" s="229" t="s">
        <v>1757</v>
      </c>
      <c r="B65" s="229" t="s">
        <v>1758</v>
      </c>
      <c r="C65" s="227">
        <v>303807.23</v>
      </c>
      <c r="D65" s="213"/>
    </row>
    <row r="66" spans="1:4" ht="15">
      <c r="A66" s="229" t="s">
        <v>1759</v>
      </c>
      <c r="B66" s="229" t="s">
        <v>1760</v>
      </c>
      <c r="C66" s="227">
        <v>3362108.64</v>
      </c>
      <c r="D66" s="213"/>
    </row>
    <row r="67" spans="1:4" ht="15">
      <c r="A67" s="229" t="s">
        <v>1761</v>
      </c>
      <c r="B67" s="229" t="s">
        <v>1756</v>
      </c>
      <c r="C67" s="227">
        <v>24141.03</v>
      </c>
      <c r="D67" s="213"/>
    </row>
    <row r="68" spans="1:4" ht="15">
      <c r="A68" s="229" t="s">
        <v>1762</v>
      </c>
      <c r="B68" s="229" t="s">
        <v>1763</v>
      </c>
      <c r="C68" s="227">
        <v>4819095.59</v>
      </c>
      <c r="D68" s="213"/>
    </row>
    <row r="69" spans="1:4" ht="15">
      <c r="A69" s="229" t="s">
        <v>1764</v>
      </c>
      <c r="B69" s="229" t="s">
        <v>1765</v>
      </c>
      <c r="C69" s="227">
        <v>2092783.47</v>
      </c>
      <c r="D69" s="213"/>
    </row>
    <row r="70" spans="1:4" ht="15">
      <c r="A70" s="229" t="s">
        <v>1766</v>
      </c>
      <c r="B70" s="229" t="s">
        <v>1767</v>
      </c>
      <c r="C70" s="227">
        <v>108497.96</v>
      </c>
      <c r="D70" s="213"/>
    </row>
    <row r="71" spans="1:4" ht="15">
      <c r="A71" s="229" t="s">
        <v>1768</v>
      </c>
      <c r="B71" s="229" t="s">
        <v>1769</v>
      </c>
      <c r="C71" s="227">
        <v>377934.34</v>
      </c>
      <c r="D71" s="213"/>
    </row>
    <row r="72" spans="1:4" ht="15">
      <c r="A72" s="229" t="s">
        <v>1770</v>
      </c>
      <c r="B72" s="229" t="s">
        <v>1771</v>
      </c>
      <c r="C72" s="227">
        <v>878389.67</v>
      </c>
      <c r="D72" s="213"/>
    </row>
    <row r="73" spans="1:4" ht="15">
      <c r="A73" s="229" t="s">
        <v>1772</v>
      </c>
      <c r="B73" s="229" t="s">
        <v>1773</v>
      </c>
      <c r="C73" s="227">
        <v>41148.61</v>
      </c>
      <c r="D73" s="213"/>
    </row>
    <row r="74" spans="1:4" ht="15">
      <c r="A74" s="229" t="s">
        <v>1774</v>
      </c>
      <c r="B74" s="229" t="s">
        <v>1775</v>
      </c>
      <c r="C74" s="227">
        <v>1648870.92</v>
      </c>
      <c r="D74" s="213"/>
    </row>
    <row r="75" spans="1:4" ht="15">
      <c r="A75" s="229" t="s">
        <v>1776</v>
      </c>
      <c r="B75" s="229" t="s">
        <v>1777</v>
      </c>
      <c r="C75" s="227">
        <v>7164304.03</v>
      </c>
      <c r="D75" s="213"/>
    </row>
    <row r="76" spans="1:4" ht="15">
      <c r="A76" s="229" t="s">
        <v>1778</v>
      </c>
      <c r="B76" s="229" t="s">
        <v>1779</v>
      </c>
      <c r="C76" s="227">
        <v>4441111.17</v>
      </c>
      <c r="D76" s="213"/>
    </row>
    <row r="77" spans="1:4" ht="15">
      <c r="A77" s="229" t="s">
        <v>1780</v>
      </c>
      <c r="B77" s="229" t="s">
        <v>1781</v>
      </c>
      <c r="C77" s="227">
        <v>814.12</v>
      </c>
      <c r="D77" s="213"/>
    </row>
    <row r="78" spans="1:4" ht="15">
      <c r="A78" s="229" t="s">
        <v>1782</v>
      </c>
      <c r="B78" s="229" t="s">
        <v>1783</v>
      </c>
      <c r="C78" s="227">
        <v>1628333.4</v>
      </c>
      <c r="D78" s="213"/>
    </row>
    <row r="79" spans="1:4" ht="15">
      <c r="A79" s="229" t="s">
        <v>1784</v>
      </c>
      <c r="B79" s="229" t="s">
        <v>1785</v>
      </c>
      <c r="C79" s="227">
        <v>5690.24</v>
      </c>
      <c r="D79" s="213"/>
    </row>
    <row r="80" spans="1:4" ht="15">
      <c r="A80" s="229" t="s">
        <v>1786</v>
      </c>
      <c r="B80" s="229" t="s">
        <v>1787</v>
      </c>
      <c r="C80" s="227">
        <v>6184228.09</v>
      </c>
      <c r="D80" s="213"/>
    </row>
    <row r="81" spans="1:4" ht="15">
      <c r="A81" s="229" t="s">
        <v>1788</v>
      </c>
      <c r="B81" s="229" t="s">
        <v>1789</v>
      </c>
      <c r="C81" s="227">
        <v>782533.44</v>
      </c>
      <c r="D81" s="213"/>
    </row>
    <row r="82" spans="1:4" ht="15">
      <c r="A82" s="229" t="s">
        <v>1790</v>
      </c>
      <c r="B82" s="229" t="s">
        <v>1791</v>
      </c>
      <c r="C82" s="227">
        <v>38016.25</v>
      </c>
      <c r="D82" s="213"/>
    </row>
    <row r="83" spans="1:4" ht="15">
      <c r="A83" s="229" t="s">
        <v>1792</v>
      </c>
      <c r="B83" s="229" t="s">
        <v>1793</v>
      </c>
      <c r="C83" s="227">
        <v>56783.89</v>
      </c>
      <c r="D83" s="213"/>
    </row>
    <row r="84" spans="1:4" ht="15">
      <c r="A84" s="229" t="s">
        <v>1794</v>
      </c>
      <c r="B84" s="229" t="s">
        <v>1795</v>
      </c>
      <c r="C84" s="227">
        <v>187756.36</v>
      </c>
      <c r="D84" s="213"/>
    </row>
    <row r="85" spans="1:4" ht="15">
      <c r="A85" s="229" t="s">
        <v>1796</v>
      </c>
      <c r="B85" s="229" t="s">
        <v>1797</v>
      </c>
      <c r="C85" s="227">
        <v>2011340.17</v>
      </c>
      <c r="D85" s="213"/>
    </row>
    <row r="86" spans="1:4" ht="15">
      <c r="A86" s="229" t="s">
        <v>1798</v>
      </c>
      <c r="B86" s="229" t="s">
        <v>1799</v>
      </c>
      <c r="C86" s="227">
        <v>33600</v>
      </c>
      <c r="D86" s="213"/>
    </row>
    <row r="87" spans="1:4" ht="15">
      <c r="A87" s="229" t="s">
        <v>1800</v>
      </c>
      <c r="B87" s="229" t="s">
        <v>1801</v>
      </c>
      <c r="C87" s="227">
        <v>241214</v>
      </c>
      <c r="D87" s="213"/>
    </row>
    <row r="88" spans="1:4" ht="15">
      <c r="A88" s="229" t="s">
        <v>1802</v>
      </c>
      <c r="B88" s="229" t="s">
        <v>1803</v>
      </c>
      <c r="C88" s="227">
        <v>11995.93</v>
      </c>
      <c r="D88" s="213"/>
    </row>
    <row r="89" spans="1:4" ht="15">
      <c r="A89" s="229" t="s">
        <v>1804</v>
      </c>
      <c r="B89" s="229" t="s">
        <v>1805</v>
      </c>
      <c r="C89" s="227">
        <v>558699.11</v>
      </c>
      <c r="D89" s="213"/>
    </row>
    <row r="90" spans="1:4" ht="15">
      <c r="A90" s="229" t="s">
        <v>1806</v>
      </c>
      <c r="B90" s="229" t="s">
        <v>1807</v>
      </c>
      <c r="C90" s="227">
        <v>1251306</v>
      </c>
      <c r="D90" s="213"/>
    </row>
    <row r="91" spans="1:4" ht="15">
      <c r="A91" s="229" t="s">
        <v>1808</v>
      </c>
      <c r="B91" s="229" t="s">
        <v>1809</v>
      </c>
      <c r="C91" s="227">
        <v>397495.32</v>
      </c>
      <c r="D91" s="213"/>
    </row>
    <row r="92" spans="1:4" ht="15">
      <c r="A92" s="229" t="s">
        <v>1810</v>
      </c>
      <c r="B92" s="229" t="s">
        <v>1811</v>
      </c>
      <c r="C92" s="227">
        <v>7939.87</v>
      </c>
      <c r="D92" s="213"/>
    </row>
    <row r="93" spans="1:4" ht="15">
      <c r="A93" s="229" t="s">
        <v>1812</v>
      </c>
      <c r="B93" s="229" t="s">
        <v>1813</v>
      </c>
      <c r="C93" s="227">
        <v>130178868.09</v>
      </c>
      <c r="D93" s="213"/>
    </row>
    <row r="94" spans="1:4" ht="15">
      <c r="A94" s="229" t="s">
        <v>1814</v>
      </c>
      <c r="B94" s="229" t="s">
        <v>1815</v>
      </c>
      <c r="C94" s="227">
        <v>521462.39</v>
      </c>
      <c r="D94" s="213"/>
    </row>
    <row r="95" spans="1:4" ht="15">
      <c r="A95" s="229" t="s">
        <v>1816</v>
      </c>
      <c r="B95" s="229" t="s">
        <v>1817</v>
      </c>
      <c r="C95" s="227">
        <v>227772</v>
      </c>
      <c r="D95" s="213"/>
    </row>
    <row r="96" spans="1:4" ht="15">
      <c r="A96" s="229" t="s">
        <v>1818</v>
      </c>
      <c r="B96" s="229" t="s">
        <v>1819</v>
      </c>
      <c r="C96" s="227">
        <v>1812304</v>
      </c>
      <c r="D96" s="213"/>
    </row>
    <row r="97" spans="1:4" ht="15">
      <c r="A97" s="229" t="s">
        <v>1820</v>
      </c>
      <c r="B97" s="229" t="s">
        <v>1821</v>
      </c>
      <c r="C97" s="227">
        <v>6684.28</v>
      </c>
      <c r="D97" s="213"/>
    </row>
    <row r="98" spans="1:4" ht="15">
      <c r="A98" s="229" t="s">
        <v>1822</v>
      </c>
      <c r="B98" s="229" t="s">
        <v>1823</v>
      </c>
      <c r="C98" s="227">
        <v>16999.52</v>
      </c>
      <c r="D98" s="213"/>
    </row>
    <row r="99" spans="1:4" ht="15">
      <c r="A99" s="229" t="s">
        <v>1824</v>
      </c>
      <c r="B99" s="229" t="s">
        <v>1825</v>
      </c>
      <c r="C99" s="227">
        <v>1879.95</v>
      </c>
      <c r="D99" s="213"/>
    </row>
    <row r="100" spans="1:4" ht="15">
      <c r="A100" s="229" t="s">
        <v>1826</v>
      </c>
      <c r="B100" s="229" t="s">
        <v>1827</v>
      </c>
      <c r="C100" s="227">
        <v>1879.95</v>
      </c>
      <c r="D100" s="213"/>
    </row>
    <row r="101" spans="1:4" ht="15">
      <c r="A101" s="229" t="s">
        <v>1828</v>
      </c>
      <c r="B101" s="229" t="s">
        <v>1829</v>
      </c>
      <c r="C101" s="227">
        <v>235616.58</v>
      </c>
      <c r="D101" s="213"/>
    </row>
    <row r="102" spans="1:4" ht="15">
      <c r="A102" s="229" t="s">
        <v>1830</v>
      </c>
      <c r="B102" s="229" t="s">
        <v>1831</v>
      </c>
      <c r="C102" s="227">
        <v>4293.9</v>
      </c>
      <c r="D102" s="213"/>
    </row>
    <row r="103" spans="1:4" ht="15">
      <c r="A103" s="229" t="s">
        <v>1832</v>
      </c>
      <c r="B103" s="229" t="s">
        <v>1833</v>
      </c>
      <c r="C103" s="227">
        <v>807.42</v>
      </c>
      <c r="D103" s="213"/>
    </row>
    <row r="104" spans="1:4" ht="15">
      <c r="A104" s="229" t="s">
        <v>1834</v>
      </c>
      <c r="B104" s="229" t="s">
        <v>1835</v>
      </c>
      <c r="C104" s="227">
        <v>37478.08</v>
      </c>
      <c r="D104" s="213"/>
    </row>
    <row r="105" spans="1:4" ht="15">
      <c r="A105" s="229" t="s">
        <v>1836</v>
      </c>
      <c r="B105" s="229" t="s">
        <v>1837</v>
      </c>
      <c r="C105" s="227">
        <v>526259.05</v>
      </c>
      <c r="D105" s="213"/>
    </row>
    <row r="106" spans="1:4" ht="15">
      <c r="A106" s="229" t="s">
        <v>1838</v>
      </c>
      <c r="B106" s="229" t="s">
        <v>1839</v>
      </c>
      <c r="C106" s="227">
        <v>440.1</v>
      </c>
      <c r="D106" s="213"/>
    </row>
    <row r="107" spans="1:4" ht="15">
      <c r="A107" s="229" t="s">
        <v>1840</v>
      </c>
      <c r="B107" s="229" t="s">
        <v>1841</v>
      </c>
      <c r="C107" s="227">
        <v>55871.75</v>
      </c>
      <c r="D107" s="213"/>
    </row>
    <row r="108" spans="1:4" ht="15">
      <c r="A108" s="229" t="s">
        <v>1842</v>
      </c>
      <c r="B108" s="229" t="s">
        <v>1843</v>
      </c>
      <c r="C108" s="227">
        <v>1660</v>
      </c>
      <c r="D108" s="213"/>
    </row>
    <row r="109" spans="1:4" ht="15">
      <c r="A109" s="229" t="s">
        <v>1844</v>
      </c>
      <c r="B109" s="229" t="s">
        <v>1845</v>
      </c>
      <c r="C109" s="227">
        <v>281109.02</v>
      </c>
      <c r="D109" s="213"/>
    </row>
    <row r="110" spans="1:4" ht="15">
      <c r="A110" s="229" t="s">
        <v>1846</v>
      </c>
      <c r="B110" s="229" t="s">
        <v>1847</v>
      </c>
      <c r="C110" s="227">
        <v>42745.03</v>
      </c>
      <c r="D110" s="213"/>
    </row>
    <row r="111" spans="1:4" ht="15">
      <c r="A111" s="229" t="s">
        <v>1848</v>
      </c>
      <c r="B111" s="229" t="s">
        <v>1849</v>
      </c>
      <c r="C111" s="227">
        <v>24805</v>
      </c>
      <c r="D111" s="213"/>
    </row>
    <row r="112" spans="1:4" ht="15">
      <c r="A112" s="229" t="s">
        <v>1850</v>
      </c>
      <c r="B112" s="229" t="s">
        <v>1851</v>
      </c>
      <c r="C112" s="227">
        <v>156924.93</v>
      </c>
      <c r="D112" s="213"/>
    </row>
    <row r="113" spans="1:4" ht="15">
      <c r="A113" s="229" t="s">
        <v>1852</v>
      </c>
      <c r="B113" s="229" t="s">
        <v>1853</v>
      </c>
      <c r="C113" s="227">
        <v>44481.94</v>
      </c>
      <c r="D113" s="213"/>
    </row>
    <row r="114" spans="1:4" ht="15">
      <c r="A114" s="229" t="s">
        <v>1854</v>
      </c>
      <c r="B114" s="229" t="s">
        <v>1855</v>
      </c>
      <c r="C114" s="227">
        <v>112137</v>
      </c>
      <c r="D114" s="213"/>
    </row>
    <row r="115" spans="1:4" ht="15">
      <c r="A115" s="229" t="s">
        <v>1856</v>
      </c>
      <c r="B115" s="229" t="s">
        <v>1857</v>
      </c>
      <c r="C115" s="227">
        <v>361200</v>
      </c>
      <c r="D115" s="213"/>
    </row>
    <row r="116" spans="1:4" ht="15">
      <c r="A116" s="229" t="s">
        <v>1858</v>
      </c>
      <c r="B116" s="229" t="s">
        <v>1859</v>
      </c>
      <c r="C116" s="227">
        <v>568100</v>
      </c>
      <c r="D116" s="213"/>
    </row>
    <row r="117" spans="1:4" ht="15">
      <c r="A117" s="229" t="s">
        <v>1860</v>
      </c>
      <c r="B117" s="229" t="s">
        <v>1861</v>
      </c>
      <c r="C117" s="227">
        <v>1218755.39</v>
      </c>
      <c r="D117" s="213"/>
    </row>
    <row r="118" spans="1:4" ht="15">
      <c r="A118" s="229" t="s">
        <v>1862</v>
      </c>
      <c r="B118" s="229" t="s">
        <v>1863</v>
      </c>
      <c r="C118" s="227">
        <v>19554</v>
      </c>
      <c r="D118" s="213"/>
    </row>
    <row r="119" spans="1:4" ht="15">
      <c r="A119" s="229" t="s">
        <v>1864</v>
      </c>
      <c r="B119" s="229" t="s">
        <v>1865</v>
      </c>
      <c r="C119" s="227">
        <v>109476</v>
      </c>
      <c r="D119" s="213"/>
    </row>
    <row r="120" spans="1:4" ht="15">
      <c r="A120" s="229" t="s">
        <v>1866</v>
      </c>
      <c r="B120" s="229" t="s">
        <v>1867</v>
      </c>
      <c r="C120" s="227">
        <v>171048</v>
      </c>
      <c r="D120" s="213"/>
    </row>
    <row r="121" spans="1:4" ht="15">
      <c r="A121" s="229" t="s">
        <v>1868</v>
      </c>
      <c r="B121" s="229" t="s">
        <v>1869</v>
      </c>
      <c r="C121" s="227">
        <v>19145.8</v>
      </c>
      <c r="D121" s="213"/>
    </row>
    <row r="122" spans="1:4" ht="15">
      <c r="A122" s="229" t="s">
        <v>1870</v>
      </c>
      <c r="B122" s="229" t="s">
        <v>1871</v>
      </c>
      <c r="C122" s="227">
        <v>221815.57</v>
      </c>
      <c r="D122" s="213"/>
    </row>
    <row r="123" spans="1:4" ht="15">
      <c r="A123" s="229" t="s">
        <v>1872</v>
      </c>
      <c r="B123" s="229" t="s">
        <v>1873</v>
      </c>
      <c r="C123" s="227">
        <v>295180.12</v>
      </c>
      <c r="D123" s="213"/>
    </row>
    <row r="124" spans="1:4" ht="15">
      <c r="A124" s="229" t="s">
        <v>1874</v>
      </c>
      <c r="B124" s="229" t="s">
        <v>1875</v>
      </c>
      <c r="C124" s="227">
        <v>318809</v>
      </c>
      <c r="D124" s="213"/>
    </row>
    <row r="125" spans="1:4" ht="15">
      <c r="A125" s="229" t="s">
        <v>1876</v>
      </c>
      <c r="B125" s="229" t="s">
        <v>1877</v>
      </c>
      <c r="C125" s="227">
        <v>391060.21</v>
      </c>
      <c r="D125" s="213"/>
    </row>
    <row r="126" spans="1:4" ht="15">
      <c r="A126" s="229" t="s">
        <v>1878</v>
      </c>
      <c r="B126" s="229" t="s">
        <v>1879</v>
      </c>
      <c r="C126" s="227">
        <v>1706113</v>
      </c>
      <c r="D126" s="213"/>
    </row>
    <row r="127" spans="1:4" ht="15">
      <c r="A127" s="229" t="s">
        <v>1880</v>
      </c>
      <c r="B127" s="229" t="s">
        <v>1881</v>
      </c>
      <c r="C127" s="227">
        <v>78</v>
      </c>
      <c r="D127" s="213"/>
    </row>
    <row r="128" spans="1:4" ht="15">
      <c r="A128" s="229" t="s">
        <v>1882</v>
      </c>
      <c r="B128" s="229" t="s">
        <v>1883</v>
      </c>
      <c r="C128" s="227">
        <v>4757747</v>
      </c>
      <c r="D128" s="213"/>
    </row>
    <row r="129" spans="1:4" ht="15">
      <c r="A129" s="229" t="s">
        <v>1884</v>
      </c>
      <c r="B129" s="229" t="s">
        <v>1885</v>
      </c>
      <c r="C129" s="227">
        <v>37668</v>
      </c>
      <c r="D129" s="213"/>
    </row>
    <row r="130" spans="1:4" ht="15">
      <c r="A130" s="229" t="s">
        <v>1886</v>
      </c>
      <c r="B130" s="229" t="s">
        <v>1887</v>
      </c>
      <c r="C130" s="227">
        <v>3285086.8</v>
      </c>
      <c r="D130" s="213"/>
    </row>
    <row r="131" spans="1:4" ht="15">
      <c r="A131" s="229" t="s">
        <v>1888</v>
      </c>
      <c r="B131" s="229" t="s">
        <v>1889</v>
      </c>
      <c r="C131" s="227">
        <v>1815447</v>
      </c>
      <c r="D131" s="213"/>
    </row>
    <row r="132" spans="1:4" ht="15">
      <c r="A132" s="229" t="s">
        <v>1890</v>
      </c>
      <c r="B132" s="229" t="s">
        <v>1891</v>
      </c>
      <c r="C132" s="227">
        <v>1514.06</v>
      </c>
      <c r="D132" s="213"/>
    </row>
    <row r="133" spans="1:4" ht="15">
      <c r="A133" s="229" t="s">
        <v>1892</v>
      </c>
      <c r="B133" s="229" t="s">
        <v>1893</v>
      </c>
      <c r="C133" s="227">
        <v>1158.63</v>
      </c>
      <c r="D133" s="213"/>
    </row>
    <row r="134" spans="1:4" ht="15">
      <c r="A134" s="229" t="s">
        <v>1894</v>
      </c>
      <c r="B134" s="229" t="s">
        <v>1895</v>
      </c>
      <c r="C134" s="227">
        <v>46231</v>
      </c>
      <c r="D134" s="213"/>
    </row>
    <row r="135" spans="1:4" ht="15">
      <c r="A135" s="229" t="s">
        <v>1896</v>
      </c>
      <c r="B135" s="229" t="s">
        <v>1897</v>
      </c>
      <c r="C135" s="227">
        <v>22707.41</v>
      </c>
      <c r="D135" s="213"/>
    </row>
    <row r="136" spans="1:4" ht="15">
      <c r="A136" s="229" t="s">
        <v>1898</v>
      </c>
      <c r="B136" s="229" t="s">
        <v>1899</v>
      </c>
      <c r="C136" s="227">
        <v>4</v>
      </c>
      <c r="D136" s="213"/>
    </row>
    <row r="137" spans="1:4" ht="15">
      <c r="A137" s="229" t="s">
        <v>1900</v>
      </c>
      <c r="B137" s="229" t="s">
        <v>1901</v>
      </c>
      <c r="C137" s="227">
        <v>432</v>
      </c>
      <c r="D137" s="213"/>
    </row>
    <row r="138" spans="1:4" ht="15">
      <c r="A138" s="229" t="s">
        <v>1902</v>
      </c>
      <c r="B138" s="229" t="s">
        <v>1903</v>
      </c>
      <c r="C138" s="227">
        <v>2949089</v>
      </c>
      <c r="D138" s="213"/>
    </row>
    <row r="139" spans="1:4" ht="15">
      <c r="A139" s="229" t="s">
        <v>1904</v>
      </c>
      <c r="B139" s="229" t="s">
        <v>1905</v>
      </c>
      <c r="C139" s="227">
        <v>223954.09</v>
      </c>
      <c r="D139" s="213"/>
    </row>
    <row r="140" spans="1:4" ht="15">
      <c r="A140" s="229" t="s">
        <v>1906</v>
      </c>
      <c r="B140" s="229" t="s">
        <v>1907</v>
      </c>
      <c r="C140" s="227">
        <v>125371.96</v>
      </c>
      <c r="D140" s="213"/>
    </row>
    <row r="141" spans="1:4" ht="15">
      <c r="A141" s="229" t="s">
        <v>1908</v>
      </c>
      <c r="B141" s="229" t="s">
        <v>1909</v>
      </c>
      <c r="C141" s="227">
        <v>53364100.88</v>
      </c>
      <c r="D141" s="213"/>
    </row>
    <row r="142" spans="1:4" ht="15">
      <c r="A142" s="229" t="s">
        <v>1910</v>
      </c>
      <c r="B142" s="229" t="s">
        <v>1911</v>
      </c>
      <c r="C142" s="227">
        <v>16000</v>
      </c>
      <c r="D142" s="213"/>
    </row>
    <row r="143" spans="1:4" ht="15">
      <c r="A143" s="229" t="s">
        <v>1912</v>
      </c>
      <c r="B143" s="229" t="s">
        <v>1913</v>
      </c>
      <c r="C143" s="227">
        <v>54672.27</v>
      </c>
      <c r="D143" s="213"/>
    </row>
    <row r="144" spans="1:4" ht="15">
      <c r="A144" s="229" t="s">
        <v>1914</v>
      </c>
      <c r="B144" s="229" t="s">
        <v>1915</v>
      </c>
      <c r="C144" s="227">
        <v>11574</v>
      </c>
      <c r="D144" s="213"/>
    </row>
    <row r="145" spans="1:4" ht="15">
      <c r="A145" s="229" t="s">
        <v>1916</v>
      </c>
      <c r="B145" s="229" t="s">
        <v>1917</v>
      </c>
      <c r="C145" s="227">
        <v>185068</v>
      </c>
      <c r="D145" s="213"/>
    </row>
    <row r="146" spans="1:4" ht="15">
      <c r="A146" s="229" t="s">
        <v>1918</v>
      </c>
      <c r="B146" s="229" t="s">
        <v>1919</v>
      </c>
      <c r="C146" s="227">
        <v>12</v>
      </c>
      <c r="D146" s="213"/>
    </row>
    <row r="147" spans="1:4" ht="15">
      <c r="A147" s="229" t="s">
        <v>1920</v>
      </c>
      <c r="B147" s="229" t="s">
        <v>1921</v>
      </c>
      <c r="C147" s="227">
        <v>68446</v>
      </c>
      <c r="D147" s="213"/>
    </row>
    <row r="148" spans="1:4" ht="15">
      <c r="A148" s="229" t="s">
        <v>1922</v>
      </c>
      <c r="B148" s="229" t="s">
        <v>1923</v>
      </c>
      <c r="C148" s="227">
        <v>2912061</v>
      </c>
      <c r="D148" s="213"/>
    </row>
    <row r="149" spans="1:4" ht="15">
      <c r="A149" s="229" t="s">
        <v>1924</v>
      </c>
      <c r="B149" s="229" t="s">
        <v>1925</v>
      </c>
      <c r="C149" s="227">
        <v>63300</v>
      </c>
      <c r="D149" s="213"/>
    </row>
    <row r="150" spans="1:4" ht="15">
      <c r="A150" s="229" t="s">
        <v>1926</v>
      </c>
      <c r="B150" s="229" t="s">
        <v>1927</v>
      </c>
      <c r="C150" s="227">
        <v>181200</v>
      </c>
      <c r="D150" s="213"/>
    </row>
    <row r="151" spans="1:4" ht="15">
      <c r="A151" s="229" t="s">
        <v>1928</v>
      </c>
      <c r="B151" s="229" t="s">
        <v>1929</v>
      </c>
      <c r="C151" s="227">
        <v>3157007.38</v>
      </c>
      <c r="D151" s="213"/>
    </row>
    <row r="152" spans="1:4" ht="15">
      <c r="A152" s="229" t="s">
        <v>1930</v>
      </c>
      <c r="B152" s="229" t="s">
        <v>1931</v>
      </c>
      <c r="C152" s="227">
        <v>2220277.95</v>
      </c>
      <c r="D152" s="213"/>
    </row>
    <row r="153" spans="1:4" ht="15">
      <c r="A153" s="229" t="s">
        <v>1932</v>
      </c>
      <c r="B153" s="229" t="s">
        <v>1933</v>
      </c>
      <c r="C153" s="227">
        <v>944585.34</v>
      </c>
      <c r="D153" s="213"/>
    </row>
    <row r="154" spans="1:4" ht="15">
      <c r="A154" s="229" t="s">
        <v>1934</v>
      </c>
      <c r="B154" s="229" t="s">
        <v>1935</v>
      </c>
      <c r="C154" s="227">
        <v>7632883</v>
      </c>
      <c r="D154" s="213"/>
    </row>
    <row r="155" spans="1:4" ht="15">
      <c r="A155" s="229" t="s">
        <v>1936</v>
      </c>
      <c r="B155" s="229" t="s">
        <v>548</v>
      </c>
      <c r="C155" s="227">
        <v>2474180.91</v>
      </c>
      <c r="D155" s="213"/>
    </row>
    <row r="156" spans="1:4" ht="15">
      <c r="A156" s="229" t="s">
        <v>1937</v>
      </c>
      <c r="B156" s="229" t="s">
        <v>550</v>
      </c>
      <c r="C156" s="227">
        <v>136221.46</v>
      </c>
      <c r="D156" s="213"/>
    </row>
    <row r="157" spans="1:4" ht="15">
      <c r="A157" s="229" t="s">
        <v>1938</v>
      </c>
      <c r="B157" s="229" t="s">
        <v>1939</v>
      </c>
      <c r="C157" s="227">
        <v>377.45</v>
      </c>
      <c r="D157" s="213"/>
    </row>
    <row r="158" spans="1:4" ht="15">
      <c r="A158" s="229" t="s">
        <v>1940</v>
      </c>
      <c r="B158" s="229" t="s">
        <v>1941</v>
      </c>
      <c r="C158" s="227">
        <v>20335.2</v>
      </c>
      <c r="D158" s="213"/>
    </row>
    <row r="159" spans="1:4" ht="15">
      <c r="A159" s="229" t="s">
        <v>1942</v>
      </c>
      <c r="B159" s="229" t="s">
        <v>1943</v>
      </c>
      <c r="C159" s="227">
        <v>3415354.11</v>
      </c>
      <c r="D159" s="213"/>
    </row>
    <row r="160" spans="1:4" ht="15">
      <c r="A160" s="229" t="s">
        <v>1944</v>
      </c>
      <c r="B160" s="229" t="s">
        <v>1945</v>
      </c>
      <c r="C160" s="227">
        <v>2694543.27</v>
      </c>
      <c r="D160" s="213"/>
    </row>
    <row r="161" spans="1:4" ht="15">
      <c r="A161" s="229" t="s">
        <v>1946</v>
      </c>
      <c r="B161" s="229" t="s">
        <v>1947</v>
      </c>
      <c r="C161" s="227">
        <v>2949368.89</v>
      </c>
      <c r="D161" s="213"/>
    </row>
    <row r="162" spans="1:4" ht="15">
      <c r="A162" s="229" t="s">
        <v>1948</v>
      </c>
      <c r="B162" s="229" t="s">
        <v>1949</v>
      </c>
      <c r="C162" s="227">
        <v>2000</v>
      </c>
      <c r="D162" s="213"/>
    </row>
    <row r="163" spans="1:4" ht="15">
      <c r="A163" s="229" t="s">
        <v>1950</v>
      </c>
      <c r="B163" s="229" t="s">
        <v>1951</v>
      </c>
      <c r="C163" s="227">
        <v>2111.03</v>
      </c>
      <c r="D163" s="213"/>
    </row>
    <row r="164" spans="1:4" ht="15">
      <c r="A164" s="229" t="s">
        <v>1952</v>
      </c>
      <c r="B164" s="229" t="s">
        <v>1953</v>
      </c>
      <c r="C164" s="227">
        <v>31618938.08</v>
      </c>
      <c r="D164" s="213"/>
    </row>
    <row r="165" spans="1:4" ht="15">
      <c r="A165" s="229" t="s">
        <v>1954</v>
      </c>
      <c r="B165" s="229" t="s">
        <v>1955</v>
      </c>
      <c r="C165" s="227">
        <v>3147808.12</v>
      </c>
      <c r="D165" s="213"/>
    </row>
    <row r="166" spans="1:4" ht="15">
      <c r="A166" s="229" t="s">
        <v>1956</v>
      </c>
      <c r="B166" s="229" t="s">
        <v>1957</v>
      </c>
      <c r="C166" s="227">
        <v>50965.7</v>
      </c>
      <c r="D166" s="213"/>
    </row>
    <row r="167" spans="1:4" ht="15">
      <c r="A167" s="229" t="s">
        <v>1958</v>
      </c>
      <c r="B167" s="229" t="s">
        <v>1959</v>
      </c>
      <c r="C167" s="227">
        <v>886</v>
      </c>
      <c r="D167" s="213"/>
    </row>
    <row r="168" spans="1:4" ht="15">
      <c r="A168" s="229" t="s">
        <v>1960</v>
      </c>
      <c r="B168" s="229" t="s">
        <v>1961</v>
      </c>
      <c r="C168" s="227">
        <v>26421.5</v>
      </c>
      <c r="D168" s="213"/>
    </row>
    <row r="169" spans="1:4" ht="15">
      <c r="A169" s="229" t="s">
        <v>1962</v>
      </c>
      <c r="B169" s="229" t="s">
        <v>1963</v>
      </c>
      <c r="C169" s="227">
        <v>68375.48</v>
      </c>
      <c r="D169" s="213"/>
    </row>
    <row r="170" spans="1:4" ht="15">
      <c r="A170" s="229" t="s">
        <v>1964</v>
      </c>
      <c r="B170" s="229" t="s">
        <v>1965</v>
      </c>
      <c r="C170" s="227">
        <v>1336159.71</v>
      </c>
      <c r="D170" s="213"/>
    </row>
    <row r="171" spans="1:4" ht="15">
      <c r="A171" s="229" t="s">
        <v>1966</v>
      </c>
      <c r="B171" s="229" t="s">
        <v>1967</v>
      </c>
      <c r="C171" s="227">
        <v>629905.24</v>
      </c>
      <c r="D171" s="213"/>
    </row>
    <row r="172" spans="1:4" ht="15">
      <c r="A172" s="229" t="s">
        <v>1968</v>
      </c>
      <c r="B172" s="229" t="s">
        <v>1969</v>
      </c>
      <c r="C172" s="227">
        <v>1005439.57</v>
      </c>
      <c r="D172" s="213"/>
    </row>
    <row r="173" spans="1:4" ht="15">
      <c r="A173" s="229" t="s">
        <v>1970</v>
      </c>
      <c r="B173" s="229" t="s">
        <v>1971</v>
      </c>
      <c r="C173" s="227">
        <v>1016244.64</v>
      </c>
      <c r="D173" s="213"/>
    </row>
    <row r="174" spans="1:4" ht="15">
      <c r="A174" s="229" t="s">
        <v>1972</v>
      </c>
      <c r="B174" s="229" t="s">
        <v>1973</v>
      </c>
      <c r="C174" s="227">
        <v>830423.07</v>
      </c>
      <c r="D174" s="213"/>
    </row>
    <row r="175" spans="1:4" ht="15">
      <c r="A175" s="229" t="s">
        <v>1974</v>
      </c>
      <c r="B175" s="229" t="s">
        <v>1975</v>
      </c>
      <c r="C175" s="227">
        <v>643124.11</v>
      </c>
      <c r="D175" s="213"/>
    </row>
    <row r="176" spans="1:4" ht="15">
      <c r="A176" s="229" t="s">
        <v>1976</v>
      </c>
      <c r="B176" s="229" t="s">
        <v>1977</v>
      </c>
      <c r="C176" s="227">
        <v>320007.65</v>
      </c>
      <c r="D176" s="213"/>
    </row>
    <row r="177" spans="1:4" ht="15">
      <c r="A177" s="229" t="s">
        <v>1978</v>
      </c>
      <c r="B177" s="229" t="s">
        <v>1979</v>
      </c>
      <c r="C177" s="227">
        <v>4510.47</v>
      </c>
      <c r="D177" s="213"/>
    </row>
    <row r="178" spans="1:4" ht="15">
      <c r="A178" s="229" t="s">
        <v>1980</v>
      </c>
      <c r="B178" s="229" t="s">
        <v>1981</v>
      </c>
      <c r="C178" s="227">
        <v>1190.47</v>
      </c>
      <c r="D178" s="213"/>
    </row>
    <row r="179" spans="1:4" ht="15">
      <c r="A179" s="229" t="s">
        <v>1982</v>
      </c>
      <c r="B179" s="229" t="s">
        <v>1983</v>
      </c>
      <c r="C179" s="227">
        <v>1214808.57</v>
      </c>
      <c r="D179" s="213"/>
    </row>
    <row r="180" spans="1:4" ht="15">
      <c r="A180" s="229" t="s">
        <v>1984</v>
      </c>
      <c r="B180" s="229" t="s">
        <v>1985</v>
      </c>
      <c r="C180" s="227">
        <v>417035.09</v>
      </c>
      <c r="D180" s="213"/>
    </row>
    <row r="181" spans="1:4" ht="15">
      <c r="A181" s="229" t="s">
        <v>1986</v>
      </c>
      <c r="B181" s="229" t="s">
        <v>1987</v>
      </c>
      <c r="C181" s="227">
        <v>448.04</v>
      </c>
      <c r="D181" s="213"/>
    </row>
    <row r="182" spans="1:4" ht="15">
      <c r="A182" s="229" t="s">
        <v>1988</v>
      </c>
      <c r="B182" s="229" t="s">
        <v>1989</v>
      </c>
      <c r="C182" s="227">
        <v>2204466.26</v>
      </c>
      <c r="D182" s="213"/>
    </row>
    <row r="183" spans="1:4" ht="15">
      <c r="A183" s="229" t="s">
        <v>1990</v>
      </c>
      <c r="B183" s="229" t="s">
        <v>1991</v>
      </c>
      <c r="C183" s="227">
        <v>38688.96</v>
      </c>
      <c r="D183" s="213"/>
    </row>
    <row r="184" spans="1:4" ht="15">
      <c r="A184" s="229" t="s">
        <v>1992</v>
      </c>
      <c r="B184" s="229" t="s">
        <v>1993</v>
      </c>
      <c r="C184" s="227">
        <v>886.28</v>
      </c>
      <c r="D184" s="213"/>
    </row>
    <row r="185" spans="1:4" ht="15">
      <c r="A185" s="229" t="s">
        <v>1994</v>
      </c>
      <c r="B185" s="229" t="s">
        <v>1995</v>
      </c>
      <c r="C185" s="227">
        <v>48554.9</v>
      </c>
      <c r="D185" s="213"/>
    </row>
    <row r="186" spans="1:4" ht="15">
      <c r="A186" s="229" t="s">
        <v>1996</v>
      </c>
      <c r="B186" s="229" t="s">
        <v>1997</v>
      </c>
      <c r="C186" s="227">
        <v>4455.33</v>
      </c>
      <c r="D186" s="213"/>
    </row>
    <row r="187" spans="1:4" ht="15">
      <c r="A187" s="229" t="s">
        <v>1998</v>
      </c>
      <c r="B187" s="229" t="s">
        <v>1999</v>
      </c>
      <c r="C187" s="227">
        <v>129780.31</v>
      </c>
      <c r="D187" s="213"/>
    </row>
    <row r="188" spans="1:4" ht="15">
      <c r="A188" s="229" t="s">
        <v>2000</v>
      </c>
      <c r="B188" s="229" t="s">
        <v>2001</v>
      </c>
      <c r="C188" s="227">
        <v>133636.72</v>
      </c>
      <c r="D188" s="213"/>
    </row>
    <row r="189" spans="1:4" ht="15">
      <c r="A189" s="229" t="s">
        <v>2002</v>
      </c>
      <c r="B189" s="229" t="s">
        <v>2003</v>
      </c>
      <c r="C189" s="227">
        <v>1449.09</v>
      </c>
      <c r="D189" s="213"/>
    </row>
    <row r="190" spans="1:4" ht="15">
      <c r="A190" s="229" t="s">
        <v>2004</v>
      </c>
      <c r="B190" s="229" t="s">
        <v>2005</v>
      </c>
      <c r="C190" s="227">
        <v>683531.19</v>
      </c>
      <c r="D190" s="213"/>
    </row>
    <row r="191" spans="1:4" ht="15">
      <c r="A191" s="229" t="s">
        <v>2006</v>
      </c>
      <c r="B191" s="229" t="s">
        <v>2007</v>
      </c>
      <c r="C191" s="227">
        <v>23915.32</v>
      </c>
      <c r="D191" s="213"/>
    </row>
    <row r="192" spans="1:4" ht="15">
      <c r="A192" s="229" t="s">
        <v>2008</v>
      </c>
      <c r="B192" s="229" t="s">
        <v>2009</v>
      </c>
      <c r="C192" s="227">
        <v>136.56</v>
      </c>
      <c r="D192" s="213"/>
    </row>
    <row r="193" spans="1:4" ht="15">
      <c r="A193" s="229" t="s">
        <v>2010</v>
      </c>
      <c r="B193" s="229" t="s">
        <v>2011</v>
      </c>
      <c r="C193" s="227">
        <v>1750521.69</v>
      </c>
      <c r="D193" s="213"/>
    </row>
    <row r="194" spans="1:4" ht="15">
      <c r="A194" s="229" t="s">
        <v>2012</v>
      </c>
      <c r="B194" s="229" t="s">
        <v>2013</v>
      </c>
      <c r="C194" s="227">
        <v>39632.25</v>
      </c>
      <c r="D194" s="213"/>
    </row>
    <row r="195" spans="1:4" ht="15">
      <c r="A195" s="229" t="s">
        <v>2014</v>
      </c>
      <c r="B195" s="229" t="s">
        <v>2015</v>
      </c>
      <c r="C195" s="227">
        <v>30195.52</v>
      </c>
      <c r="D195" s="213"/>
    </row>
    <row r="196" spans="1:4" ht="15">
      <c r="A196" s="229" t="s">
        <v>2016</v>
      </c>
      <c r="B196" s="229" t="s">
        <v>2017</v>
      </c>
      <c r="C196" s="227">
        <v>5640329.07</v>
      </c>
      <c r="D196" s="213"/>
    </row>
    <row r="197" spans="1:4" ht="15">
      <c r="A197" s="229" t="s">
        <v>2018</v>
      </c>
      <c r="B197" s="229" t="s">
        <v>2019</v>
      </c>
      <c r="C197" s="227">
        <v>1750539.32</v>
      </c>
      <c r="D197" s="213"/>
    </row>
    <row r="198" spans="1:4" ht="15">
      <c r="A198" s="229" t="s">
        <v>2020</v>
      </c>
      <c r="B198" s="229" t="s">
        <v>2021</v>
      </c>
      <c r="C198" s="227">
        <v>31966.84</v>
      </c>
      <c r="D198" s="213"/>
    </row>
    <row r="199" spans="1:4" ht="15">
      <c r="A199" s="229" t="s">
        <v>2022</v>
      </c>
      <c r="B199" s="229" t="s">
        <v>2023</v>
      </c>
      <c r="C199" s="227">
        <v>359111.69</v>
      </c>
      <c r="D199" s="213"/>
    </row>
    <row r="200" spans="1:4" ht="15">
      <c r="A200" s="229" t="s">
        <v>2024</v>
      </c>
      <c r="B200" s="229" t="s">
        <v>2025</v>
      </c>
      <c r="C200" s="227">
        <v>162416.06</v>
      </c>
      <c r="D200" s="213"/>
    </row>
    <row r="201" spans="1:4" ht="15">
      <c r="A201" s="229" t="s">
        <v>2026</v>
      </c>
      <c r="B201" s="229" t="s">
        <v>2027</v>
      </c>
      <c r="C201" s="227">
        <v>325900.3</v>
      </c>
      <c r="D201" s="213"/>
    </row>
    <row r="202" spans="1:4" ht="15">
      <c r="A202" s="229" t="s">
        <v>2028</v>
      </c>
      <c r="B202" s="229" t="s">
        <v>2029</v>
      </c>
      <c r="C202" s="227">
        <v>5619</v>
      </c>
      <c r="D202" s="213"/>
    </row>
    <row r="203" spans="1:4" ht="15">
      <c r="A203" s="229" t="s">
        <v>2030</v>
      </c>
      <c r="B203" s="229" t="s">
        <v>2031</v>
      </c>
      <c r="C203" s="227">
        <v>8993.59</v>
      </c>
      <c r="D203" s="213"/>
    </row>
    <row r="204" spans="1:4" ht="15">
      <c r="A204" s="229" t="s">
        <v>2032</v>
      </c>
      <c r="B204" s="229" t="s">
        <v>2033</v>
      </c>
      <c r="C204" s="227">
        <v>592941.47</v>
      </c>
      <c r="D204" s="213"/>
    </row>
    <row r="205" spans="1:4" ht="15">
      <c r="A205" s="229" t="s">
        <v>2034</v>
      </c>
      <c r="B205" s="229" t="s">
        <v>2035</v>
      </c>
      <c r="C205" s="227">
        <v>478170.36</v>
      </c>
      <c r="D205" s="213"/>
    </row>
    <row r="206" spans="1:4" ht="15">
      <c r="A206" s="229" t="s">
        <v>2036</v>
      </c>
      <c r="B206" s="229" t="s">
        <v>2037</v>
      </c>
      <c r="C206" s="227">
        <v>97026.31</v>
      </c>
      <c r="D206" s="213"/>
    </row>
    <row r="207" spans="1:4" ht="15">
      <c r="A207" s="229" t="s">
        <v>2038</v>
      </c>
      <c r="B207" s="229" t="s">
        <v>2039</v>
      </c>
      <c r="C207" s="227">
        <v>43996.13</v>
      </c>
      <c r="D207" s="213"/>
    </row>
    <row r="208" spans="1:4" ht="15">
      <c r="A208" s="229" t="s">
        <v>2040</v>
      </c>
      <c r="B208" s="229" t="s">
        <v>2041</v>
      </c>
      <c r="C208" s="227">
        <v>32655607.2</v>
      </c>
      <c r="D208" s="213"/>
    </row>
    <row r="209" spans="1:4" ht="15">
      <c r="A209" s="229" t="s">
        <v>2042</v>
      </c>
      <c r="B209" s="229" t="s">
        <v>2043</v>
      </c>
      <c r="C209" s="227">
        <v>80219.02</v>
      </c>
      <c r="D209" s="213"/>
    </row>
    <row r="210" spans="1:4" ht="15">
      <c r="A210" s="229" t="s">
        <v>2044</v>
      </c>
      <c r="B210" s="229" t="s">
        <v>2045</v>
      </c>
      <c r="C210" s="227">
        <v>28477628</v>
      </c>
      <c r="D210" s="213"/>
    </row>
    <row r="211" spans="1:4" s="8" customFormat="1" ht="15">
      <c r="A211" s="242"/>
      <c r="B211" s="242" t="s">
        <v>351</v>
      </c>
      <c r="C211" s="224">
        <f>SUM(C8:C210)</f>
        <v>1370566174.37</v>
      </c>
      <c r="D211" s="235"/>
    </row>
    <row r="212" spans="1:4" s="8" customFormat="1" ht="15">
      <c r="A212" s="59"/>
      <c r="B212" s="59"/>
      <c r="C212" s="11"/>
      <c r="D212" s="11"/>
    </row>
    <row r="213" spans="1:4" s="8" customFormat="1" ht="15">
      <c r="A213" s="59"/>
      <c r="B213" s="59"/>
      <c r="C213" s="11"/>
      <c r="D213" s="11"/>
    </row>
    <row r="214" spans="1:4" ht="15">
      <c r="A214" s="60"/>
      <c r="B214" s="60"/>
      <c r="C214" s="36"/>
      <c r="D214" s="36"/>
    </row>
    <row r="215" spans="1:4" ht="15">
      <c r="A215" s="298" t="s">
        <v>350</v>
      </c>
      <c r="B215" s="298"/>
      <c r="C215" s="323"/>
      <c r="D215" s="189" t="s">
        <v>349</v>
      </c>
    </row>
    <row r="216" spans="1:4" ht="15">
      <c r="A216" s="303"/>
      <c r="B216" s="303"/>
      <c r="C216" s="304"/>
      <c r="D216" s="322"/>
    </row>
    <row r="217" spans="1:4" ht="15">
      <c r="A217" s="219" t="s">
        <v>45</v>
      </c>
      <c r="B217" s="218" t="s">
        <v>46</v>
      </c>
      <c r="C217" s="216" t="s">
        <v>240</v>
      </c>
      <c r="D217" s="216" t="s">
        <v>258</v>
      </c>
    </row>
    <row r="218" spans="1:4" ht="15">
      <c r="A218" s="229" t="s">
        <v>2047</v>
      </c>
      <c r="B218" s="229" t="s">
        <v>2048</v>
      </c>
      <c r="C218" s="227">
        <v>1302491516.78</v>
      </c>
      <c r="D218" s="213"/>
    </row>
    <row r="219" spans="1:4" ht="15">
      <c r="A219" s="229" t="s">
        <v>2049</v>
      </c>
      <c r="B219" s="229" t="s">
        <v>2050</v>
      </c>
      <c r="C219" s="227">
        <v>105898167.98</v>
      </c>
      <c r="D219" s="213"/>
    </row>
    <row r="220" spans="1:4" ht="15">
      <c r="A220" s="229" t="s">
        <v>2051</v>
      </c>
      <c r="B220" s="229" t="s">
        <v>2052</v>
      </c>
      <c r="C220" s="227">
        <v>39488383.31</v>
      </c>
      <c r="D220" s="213"/>
    </row>
    <row r="221" spans="1:4" ht="15">
      <c r="A221" s="229" t="s">
        <v>2053</v>
      </c>
      <c r="B221" s="229" t="s">
        <v>2054</v>
      </c>
      <c r="C221" s="227">
        <v>339675.75</v>
      </c>
      <c r="D221" s="213"/>
    </row>
    <row r="222" spans="1:4" ht="15">
      <c r="A222" s="229" t="s">
        <v>2055</v>
      </c>
      <c r="B222" s="229" t="s">
        <v>2056</v>
      </c>
      <c r="C222" s="227">
        <v>542500.58</v>
      </c>
      <c r="D222" s="213"/>
    </row>
    <row r="223" spans="1:4" ht="15">
      <c r="A223" s="229" t="s">
        <v>2057</v>
      </c>
      <c r="B223" s="229" t="s">
        <v>2058</v>
      </c>
      <c r="C223" s="227">
        <v>1682183.37</v>
      </c>
      <c r="D223" s="213"/>
    </row>
    <row r="224" spans="1:4" ht="15">
      <c r="A224" s="229" t="s">
        <v>2059</v>
      </c>
      <c r="B224" s="229" t="s">
        <v>2060</v>
      </c>
      <c r="C224" s="227">
        <v>24884605.25</v>
      </c>
      <c r="D224" s="213"/>
    </row>
    <row r="225" spans="1:4" ht="15">
      <c r="A225" s="229" t="s">
        <v>2061</v>
      </c>
      <c r="B225" s="229" t="s">
        <v>2062</v>
      </c>
      <c r="C225" s="227">
        <v>15192564.26</v>
      </c>
      <c r="D225" s="213"/>
    </row>
    <row r="226" spans="1:4" ht="15">
      <c r="A226" s="229" t="s">
        <v>2063</v>
      </c>
      <c r="B226" s="229" t="s">
        <v>2064</v>
      </c>
      <c r="C226" s="227">
        <v>148695701</v>
      </c>
      <c r="D226" s="213"/>
    </row>
    <row r="227" spans="1:4" ht="15">
      <c r="A227" s="229" t="s">
        <v>2065</v>
      </c>
      <c r="B227" s="229" t="s">
        <v>2066</v>
      </c>
      <c r="C227" s="227">
        <v>204150564</v>
      </c>
      <c r="D227" s="213"/>
    </row>
    <row r="228" spans="1:4" ht="15">
      <c r="A228" s="229" t="s">
        <v>2067</v>
      </c>
      <c r="B228" s="229" t="s">
        <v>2068</v>
      </c>
      <c r="C228" s="227">
        <v>12356871.76</v>
      </c>
      <c r="D228" s="213"/>
    </row>
    <row r="229" spans="1:4" ht="15">
      <c r="A229" s="229" t="s">
        <v>2069</v>
      </c>
      <c r="B229" s="229" t="s">
        <v>2070</v>
      </c>
      <c r="C229" s="227">
        <v>634598181</v>
      </c>
      <c r="D229" s="213"/>
    </row>
    <row r="230" spans="1:4" ht="15">
      <c r="A230" s="229" t="s">
        <v>2071</v>
      </c>
      <c r="B230" s="229" t="s">
        <v>2072</v>
      </c>
      <c r="C230" s="227">
        <v>6246430.66</v>
      </c>
      <c r="D230" s="213"/>
    </row>
    <row r="231" spans="1:4" ht="15">
      <c r="A231" s="229" t="s">
        <v>2073</v>
      </c>
      <c r="B231" s="229" t="s">
        <v>2074</v>
      </c>
      <c r="C231" s="227">
        <v>198275849.4</v>
      </c>
      <c r="D231" s="213"/>
    </row>
    <row r="232" spans="1:4" ht="15">
      <c r="A232" s="229" t="s">
        <v>2075</v>
      </c>
      <c r="B232" s="229" t="s">
        <v>2076</v>
      </c>
      <c r="C232" s="227">
        <v>8176211.05</v>
      </c>
      <c r="D232" s="213"/>
    </row>
    <row r="233" spans="1:4" ht="15">
      <c r="A233" s="229" t="s">
        <v>2077</v>
      </c>
      <c r="B233" s="229" t="s">
        <v>2078</v>
      </c>
      <c r="C233" s="227">
        <v>250482916.08</v>
      </c>
      <c r="D233" s="213"/>
    </row>
    <row r="234" spans="1:4" ht="15">
      <c r="A234" s="229" t="s">
        <v>2079</v>
      </c>
      <c r="B234" s="229" t="s">
        <v>2080</v>
      </c>
      <c r="C234" s="227">
        <v>5876146.32</v>
      </c>
      <c r="D234" s="213"/>
    </row>
    <row r="235" spans="1:4" ht="15">
      <c r="A235" s="242"/>
      <c r="B235" s="242" t="s">
        <v>348</v>
      </c>
      <c r="C235" s="224">
        <f>SUM(C218:C234)</f>
        <v>2959378468.55</v>
      </c>
      <c r="D235" s="235"/>
    </row>
    <row r="236" spans="1:4" ht="15">
      <c r="A236" s="60"/>
      <c r="B236" s="60"/>
      <c r="C236" s="36"/>
      <c r="D236" s="36"/>
    </row>
    <row r="237" spans="1:4" ht="15">
      <c r="A237" s="60"/>
      <c r="B237" s="60"/>
      <c r="C237" s="36"/>
      <c r="D237" s="36"/>
    </row>
    <row r="238" spans="1:4" ht="15">
      <c r="A238" s="60"/>
      <c r="B238" s="60"/>
      <c r="C238" s="36"/>
      <c r="D238" s="36"/>
    </row>
    <row r="239" spans="1:4" ht="15">
      <c r="A239" s="60"/>
      <c r="B239" s="60"/>
      <c r="C239" s="36"/>
      <c r="D239" s="36"/>
    </row>
    <row r="240" spans="1:4" ht="15">
      <c r="A240" s="60"/>
      <c r="B240" s="60"/>
      <c r="C240" s="36"/>
      <c r="D240" s="36"/>
    </row>
    <row r="241" spans="1:4" ht="15">
      <c r="A241" s="60"/>
      <c r="B241" s="60"/>
      <c r="C241" s="36"/>
      <c r="D241" s="36"/>
    </row>
    <row r="242" spans="1:4" ht="15">
      <c r="A242" s="60"/>
      <c r="B242" s="60"/>
      <c r="C242" s="36"/>
      <c r="D242" s="36"/>
    </row>
    <row r="243" spans="1:4" ht="15">
      <c r="A243" s="60"/>
      <c r="B243" s="60"/>
      <c r="C243" s="36"/>
      <c r="D243" s="36"/>
    </row>
    <row r="244" spans="1:4" ht="15">
      <c r="A244" s="60"/>
      <c r="B244" s="60"/>
      <c r="C244" s="36"/>
      <c r="D244" s="36"/>
    </row>
    <row r="245" spans="1:4" ht="15">
      <c r="A245" s="60"/>
      <c r="B245" s="60"/>
      <c r="C245" s="36"/>
      <c r="D245" s="36"/>
    </row>
    <row r="246" spans="1:4" ht="15">
      <c r="A246" s="60"/>
      <c r="B246" s="60"/>
      <c r="C246" s="36"/>
      <c r="D246" s="36"/>
    </row>
    <row r="247" spans="1:4" ht="15">
      <c r="A247" s="60"/>
      <c r="B247" s="60"/>
      <c r="C247" s="36"/>
      <c r="D247" s="36"/>
    </row>
    <row r="248" spans="1:4" ht="15">
      <c r="A248" s="60"/>
      <c r="B248" s="60"/>
      <c r="C248" s="36"/>
      <c r="D248" s="36"/>
    </row>
    <row r="249" spans="1:4" ht="15">
      <c r="A249" s="60"/>
      <c r="B249" s="60"/>
      <c r="C249" s="36"/>
      <c r="D249" s="36"/>
    </row>
    <row r="250" spans="1:4" ht="15">
      <c r="A250" s="60"/>
      <c r="B250" s="60"/>
      <c r="C250" s="36"/>
      <c r="D250" s="36"/>
    </row>
    <row r="251" spans="1:4" ht="15">
      <c r="A251" s="60"/>
      <c r="B251" s="60"/>
      <c r="C251" s="36"/>
      <c r="D251" s="36"/>
    </row>
    <row r="252" spans="1:4" ht="15">
      <c r="A252" s="60"/>
      <c r="B252" s="60"/>
      <c r="C252" s="36"/>
      <c r="D252" s="36"/>
    </row>
  </sheetData>
  <dataValidations count="4">
    <dataValidation allowBlank="1" showInputMessage="1" showErrorMessage="1" prompt="Saldo final de la Información Financiera Trimestral que se presenta (trimestral: 1er, 2do, 3ro. o 4to.)." sqref="C7 C217"/>
    <dataValidation allowBlank="1" showInputMessage="1" showErrorMessage="1" prompt="Corresponde al número de la cuenta de acuerdo al Plan de Cuentas emitido por el CONAC (DOF 23/12/2015)." sqref="A7 A217"/>
    <dataValidation allowBlank="1" showInputMessage="1" showErrorMessage="1" prompt="Corresponde al nombre o descripción de la cuenta de acuerdo al Plan de Cuentas emitido por el CONAC." sqref="B7 B217"/>
    <dataValidation allowBlank="1" showInputMessage="1" showErrorMessage="1" prompt="Características cualitativas significativas que les impacten financieramente." sqref="D7 D21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SheetLayoutView="110" workbookViewId="0" topLeftCell="A1">
      <selection activeCell="F12" sqref="F12"/>
    </sheetView>
  </sheetViews>
  <sheetFormatPr defaultColWidth="12.421875" defaultRowHeight="15"/>
  <cols>
    <col min="1" max="1" width="20.7109375" style="6" customWidth="1"/>
    <col min="2" max="2" width="50.7109375" style="6" customWidth="1"/>
    <col min="3" max="4" width="17.7109375" style="4" customWidth="1"/>
    <col min="5" max="16384" width="12.421875" style="6" customWidth="1"/>
  </cols>
  <sheetData>
    <row r="1" spans="1:4" s="8" customFormat="1" ht="15">
      <c r="A1" s="59"/>
      <c r="B1" s="59"/>
      <c r="C1" s="11"/>
      <c r="D1" s="11"/>
    </row>
    <row r="2" spans="1:4" ht="15" customHeight="1">
      <c r="A2" s="503" t="s">
        <v>142</v>
      </c>
      <c r="B2" s="504"/>
      <c r="C2" s="11"/>
      <c r="D2" s="11"/>
    </row>
    <row r="3" spans="1:4" ht="10.8" thickBot="1">
      <c r="A3" s="15"/>
      <c r="B3" s="15"/>
      <c r="C3" s="11"/>
      <c r="D3" s="11"/>
    </row>
    <row r="4" spans="1:4" ht="14.1" customHeight="1">
      <c r="A4" s="137" t="s">
        <v>233</v>
      </c>
      <c r="B4" s="117"/>
      <c r="C4" s="118"/>
      <c r="D4" s="119"/>
    </row>
    <row r="5" spans="1:4" ht="14.1" customHeight="1">
      <c r="A5" s="139" t="s">
        <v>143</v>
      </c>
      <c r="B5" s="92"/>
      <c r="C5" s="92"/>
      <c r="D5" s="93"/>
    </row>
    <row r="6" spans="1:4" ht="14.1" customHeight="1">
      <c r="A6" s="139" t="s">
        <v>172</v>
      </c>
      <c r="B6" s="105"/>
      <c r="C6" s="105"/>
      <c r="D6" s="106"/>
    </row>
    <row r="7" spans="1:4" ht="14.1" customHeight="1" thickBot="1">
      <c r="A7" s="144" t="s">
        <v>173</v>
      </c>
      <c r="B7" s="97"/>
      <c r="C7" s="120"/>
      <c r="D7" s="121"/>
    </row>
    <row r="8" spans="1:2" ht="15">
      <c r="A8" s="88"/>
      <c r="B8" s="88"/>
    </row>
    <row r="9" spans="1:4" ht="15">
      <c r="A9" s="60"/>
      <c r="B9" s="60"/>
      <c r="C9" s="36"/>
      <c r="D9" s="36"/>
    </row>
    <row r="10" spans="1:4" ht="15">
      <c r="A10" s="60"/>
      <c r="B10" s="60"/>
      <c r="C10" s="36"/>
      <c r="D10" s="36"/>
    </row>
    <row r="11" spans="1:4" ht="15">
      <c r="A11" s="60"/>
      <c r="B11" s="60"/>
      <c r="C11" s="36"/>
      <c r="D11" s="36"/>
    </row>
    <row r="12" spans="1:4" ht="15">
      <c r="A12" s="60"/>
      <c r="B12" s="60"/>
      <c r="C12" s="36"/>
      <c r="D12" s="36"/>
    </row>
    <row r="13" spans="1:4" ht="15">
      <c r="A13" s="60"/>
      <c r="B13" s="60"/>
      <c r="C13" s="36"/>
      <c r="D13" s="36"/>
    </row>
    <row r="14" spans="1:4" ht="15">
      <c r="A14" s="60"/>
      <c r="B14" s="60"/>
      <c r="C14" s="36"/>
      <c r="D14" s="36"/>
    </row>
    <row r="15" spans="1:4" ht="15">
      <c r="A15" s="60"/>
      <c r="B15" s="60"/>
      <c r="C15" s="36"/>
      <c r="D15" s="36"/>
    </row>
    <row r="16" spans="1:4" ht="15">
      <c r="A16" s="60"/>
      <c r="B16" s="60"/>
      <c r="C16" s="36"/>
      <c r="D16" s="36"/>
    </row>
    <row r="17" spans="1:4" ht="15">
      <c r="A17" s="60"/>
      <c r="B17" s="60"/>
      <c r="C17" s="36"/>
      <c r="D17" s="36"/>
    </row>
    <row r="18" spans="1:4" ht="15">
      <c r="A18" s="60"/>
      <c r="B18" s="60"/>
      <c r="C18" s="36"/>
      <c r="D18" s="36"/>
    </row>
    <row r="19" spans="1:4" ht="15">
      <c r="A19" s="60"/>
      <c r="B19" s="60"/>
      <c r="C19" s="36"/>
      <c r="D19" s="36"/>
    </row>
    <row r="20" spans="1:4" ht="15">
      <c r="A20" s="60"/>
      <c r="B20" s="60"/>
      <c r="C20" s="36"/>
      <c r="D20" s="36"/>
    </row>
    <row r="21" spans="1:4" ht="15">
      <c r="A21" s="60"/>
      <c r="B21" s="60"/>
      <c r="C21" s="36"/>
      <c r="D21" s="36"/>
    </row>
    <row r="22" spans="1:4" ht="15">
      <c r="A22" s="60"/>
      <c r="B22" s="60"/>
      <c r="C22" s="36"/>
      <c r="D22" s="36"/>
    </row>
    <row r="23" spans="1:4" ht="15">
      <c r="A23" s="60"/>
      <c r="B23" s="60"/>
      <c r="C23" s="36"/>
      <c r="D23" s="36"/>
    </row>
    <row r="24" spans="1:4" ht="15">
      <c r="A24" s="60"/>
      <c r="B24" s="60"/>
      <c r="C24" s="36"/>
      <c r="D24" s="36"/>
    </row>
    <row r="25" spans="1:4" ht="15">
      <c r="A25" s="60"/>
      <c r="B25" s="60"/>
      <c r="C25" s="36"/>
      <c r="D25" s="36"/>
    </row>
    <row r="26" spans="1:4" ht="15">
      <c r="A26" s="60"/>
      <c r="B26" s="60"/>
      <c r="C26" s="36"/>
      <c r="D26" s="36"/>
    </row>
    <row r="27" spans="1:4" ht="15">
      <c r="A27" s="60"/>
      <c r="B27" s="60"/>
      <c r="C27" s="36"/>
      <c r="D27" s="36"/>
    </row>
    <row r="28" spans="1:4" ht="15">
      <c r="A28" s="60"/>
      <c r="B28" s="60"/>
      <c r="C28" s="36"/>
      <c r="D28" s="36"/>
    </row>
    <row r="29" spans="1:4" ht="15">
      <c r="A29" s="60"/>
      <c r="B29" s="60"/>
      <c r="C29" s="36"/>
      <c r="D29" s="36"/>
    </row>
    <row r="30" spans="1:4" ht="15">
      <c r="A30" s="60"/>
      <c r="B30" s="60"/>
      <c r="C30" s="36"/>
      <c r="D30" s="36"/>
    </row>
    <row r="31" spans="1:4" ht="15">
      <c r="A31" s="60"/>
      <c r="B31" s="60"/>
      <c r="C31" s="36"/>
      <c r="D31" s="36"/>
    </row>
    <row r="32" spans="1:4" ht="15">
      <c r="A32" s="60"/>
      <c r="B32" s="60"/>
      <c r="C32" s="36"/>
      <c r="D32" s="36"/>
    </row>
    <row r="33" spans="1:4" ht="15">
      <c r="A33" s="60"/>
      <c r="B33" s="60"/>
      <c r="C33" s="36"/>
      <c r="D33" s="36"/>
    </row>
    <row r="34" spans="1:4" ht="15">
      <c r="A34" s="60"/>
      <c r="B34" s="60"/>
      <c r="C34" s="36"/>
      <c r="D34" s="36"/>
    </row>
    <row r="35" spans="1:4" ht="15">
      <c r="A35" s="60"/>
      <c r="B35" s="60"/>
      <c r="C35" s="36"/>
      <c r="D35" s="36"/>
    </row>
    <row r="36" spans="1:4" ht="15">
      <c r="A36" s="60"/>
      <c r="B36" s="60"/>
      <c r="C36" s="36"/>
      <c r="D36" s="36"/>
    </row>
    <row r="37" spans="1:4" ht="15">
      <c r="A37" s="60"/>
      <c r="B37" s="60"/>
      <c r="C37" s="36"/>
      <c r="D37" s="36"/>
    </row>
    <row r="38" spans="1:4" ht="15">
      <c r="A38" s="60"/>
      <c r="B38" s="60"/>
      <c r="C38" s="36"/>
      <c r="D38" s="36"/>
    </row>
    <row r="39" spans="1:4" ht="15">
      <c r="A39" s="60"/>
      <c r="B39" s="60"/>
      <c r="C39" s="36"/>
      <c r="D39" s="36"/>
    </row>
    <row r="40" spans="1:4" ht="15">
      <c r="A40" s="60"/>
      <c r="B40" s="60"/>
      <c r="C40" s="36"/>
      <c r="D40" s="36"/>
    </row>
    <row r="41" spans="1:4" ht="15">
      <c r="A41" s="60"/>
      <c r="B41" s="60"/>
      <c r="C41" s="36"/>
      <c r="D41" s="36"/>
    </row>
    <row r="42" spans="1:4" ht="15">
      <c r="A42" s="60"/>
      <c r="B42" s="60"/>
      <c r="C42" s="36"/>
      <c r="D42" s="36"/>
    </row>
    <row r="43" spans="1:4" ht="15">
      <c r="A43" s="60"/>
      <c r="B43" s="60"/>
      <c r="C43" s="36"/>
      <c r="D43" s="36"/>
    </row>
    <row r="44" spans="1:4" ht="15">
      <c r="A44" s="60"/>
      <c r="B44" s="60"/>
      <c r="C44" s="36"/>
      <c r="D44" s="36"/>
    </row>
    <row r="45" spans="1:4" ht="15">
      <c r="A45" s="60"/>
      <c r="B45" s="60"/>
      <c r="C45" s="36"/>
      <c r="D45" s="36"/>
    </row>
    <row r="46" spans="1:4" ht="15">
      <c r="A46" s="60"/>
      <c r="B46" s="60"/>
      <c r="C46" s="36"/>
      <c r="D46" s="36"/>
    </row>
    <row r="47" spans="1:4" ht="15">
      <c r="A47" s="60"/>
      <c r="B47" s="60"/>
      <c r="C47" s="36"/>
      <c r="D47" s="36"/>
    </row>
    <row r="48" spans="1:4" ht="15">
      <c r="A48" s="60"/>
      <c r="B48" s="60"/>
      <c r="C48" s="36"/>
      <c r="D48" s="36"/>
    </row>
    <row r="49" spans="1:4" ht="15">
      <c r="A49" s="60"/>
      <c r="B49" s="60"/>
      <c r="C49" s="36"/>
      <c r="D49" s="36"/>
    </row>
    <row r="50" spans="1:4" ht="15">
      <c r="A50" s="60"/>
      <c r="B50" s="60"/>
      <c r="C50" s="36"/>
      <c r="D50" s="36"/>
    </row>
    <row r="51" spans="1:4" ht="15">
      <c r="A51" s="60"/>
      <c r="B51" s="60"/>
      <c r="C51" s="36"/>
      <c r="D51" s="36"/>
    </row>
    <row r="52" spans="1:4" ht="15">
      <c r="A52" s="60"/>
      <c r="B52" s="60"/>
      <c r="C52" s="36"/>
      <c r="D52" s="36"/>
    </row>
    <row r="53" spans="1:4" ht="15">
      <c r="A53" s="60"/>
      <c r="B53" s="60"/>
      <c r="C53" s="36"/>
      <c r="D53" s="36"/>
    </row>
    <row r="54" spans="1:4" ht="15">
      <c r="A54" s="60"/>
      <c r="B54" s="60"/>
      <c r="C54" s="36"/>
      <c r="D54" s="36"/>
    </row>
    <row r="55" spans="1:4" ht="15">
      <c r="A55" s="60"/>
      <c r="B55" s="60"/>
      <c r="C55" s="36"/>
      <c r="D55" s="36"/>
    </row>
    <row r="56" spans="1:4" ht="15">
      <c r="A56" s="60"/>
      <c r="B56" s="60"/>
      <c r="C56" s="36"/>
      <c r="D56" s="36"/>
    </row>
    <row r="57" spans="1:4" ht="15">
      <c r="A57" s="60"/>
      <c r="B57" s="60"/>
      <c r="C57" s="36"/>
      <c r="D57" s="36"/>
    </row>
    <row r="58" spans="1:4" ht="15">
      <c r="A58" s="60"/>
      <c r="B58" s="60"/>
      <c r="C58" s="36"/>
      <c r="D58" s="36"/>
    </row>
    <row r="59" spans="1:4" ht="15">
      <c r="A59" s="60"/>
      <c r="B59" s="60"/>
      <c r="C59" s="36"/>
      <c r="D59" s="36"/>
    </row>
    <row r="60" spans="1:4" ht="15">
      <c r="A60" s="60"/>
      <c r="B60" s="60"/>
      <c r="C60" s="36"/>
      <c r="D60" s="36"/>
    </row>
    <row r="61" spans="1:4" ht="15">
      <c r="A61" s="60"/>
      <c r="B61" s="60"/>
      <c r="C61" s="36"/>
      <c r="D61" s="36"/>
    </row>
    <row r="62" spans="1:4" ht="15">
      <c r="A62" s="60"/>
      <c r="B62" s="60"/>
      <c r="C62" s="36"/>
      <c r="D62" s="36"/>
    </row>
    <row r="63" spans="1:4" ht="15">
      <c r="A63" s="60"/>
      <c r="B63" s="60"/>
      <c r="C63" s="36"/>
      <c r="D63" s="36"/>
    </row>
    <row r="64" spans="1:4" ht="15">
      <c r="A64" s="60"/>
      <c r="B64" s="60"/>
      <c r="C64" s="36"/>
      <c r="D64" s="36"/>
    </row>
    <row r="65" spans="1:4" ht="15">
      <c r="A65" s="60"/>
      <c r="B65" s="60"/>
      <c r="C65" s="36"/>
      <c r="D65" s="36"/>
    </row>
    <row r="66" spans="1:4" ht="15">
      <c r="A66" s="60"/>
      <c r="B66" s="60"/>
      <c r="C66" s="36"/>
      <c r="D66" s="36"/>
    </row>
    <row r="67" spans="1:4" ht="15">
      <c r="A67" s="60"/>
      <c r="B67" s="60"/>
      <c r="C67" s="36"/>
      <c r="D67" s="36"/>
    </row>
    <row r="68" spans="1:4" ht="15">
      <c r="A68" s="60"/>
      <c r="B68" s="60"/>
      <c r="C68" s="36"/>
      <c r="D68" s="36"/>
    </row>
    <row r="69" spans="1:4" ht="15">
      <c r="A69" s="60"/>
      <c r="B69" s="60"/>
      <c r="C69" s="36"/>
      <c r="D69" s="36"/>
    </row>
    <row r="70" spans="1:4" ht="15">
      <c r="A70" s="60"/>
      <c r="B70" s="60"/>
      <c r="C70" s="36"/>
      <c r="D70" s="36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1"/>
  <sheetViews>
    <sheetView view="pageBreakPreview" zoomScaleSheetLayoutView="100" workbookViewId="0" topLeftCell="A1">
      <selection activeCell="B19" sqref="B19"/>
    </sheetView>
  </sheetViews>
  <sheetFormatPr defaultColWidth="11.421875" defaultRowHeight="15"/>
  <cols>
    <col min="1" max="1" width="21.421875" style="89" customWidth="1"/>
    <col min="2" max="2" width="50.7109375" style="89" customWidth="1"/>
    <col min="3" max="3" width="11.7109375" style="7" bestFit="1" customWidth="1"/>
    <col min="4" max="5" width="17.7109375" style="89" customWidth="1"/>
    <col min="6" max="6" width="11.421875" style="89" customWidth="1"/>
    <col min="7" max="16384" width="11.421875" style="89" customWidth="1"/>
  </cols>
  <sheetData>
    <row r="1" spans="1:5" ht="15">
      <c r="A1" s="21" t="s">
        <v>43</v>
      </c>
      <c r="B1" s="21"/>
      <c r="C1" s="4"/>
      <c r="E1" s="5"/>
    </row>
    <row r="2" spans="1:3" ht="15">
      <c r="A2" s="21" t="s">
        <v>0</v>
      </c>
      <c r="B2" s="21"/>
      <c r="C2" s="4"/>
    </row>
    <row r="3" spans="1:5" ht="15">
      <c r="A3" s="12"/>
      <c r="B3" s="12"/>
      <c r="C3" s="22"/>
      <c r="D3" s="12"/>
      <c r="E3" s="12"/>
    </row>
    <row r="4" spans="1:5" ht="15">
      <c r="A4" s="12"/>
      <c r="B4" s="12"/>
      <c r="C4" s="22"/>
      <c r="D4" s="12"/>
      <c r="E4" s="12"/>
    </row>
    <row r="5" spans="1:5" ht="11.25" customHeight="1">
      <c r="A5" s="298" t="s">
        <v>356</v>
      </c>
      <c r="B5" s="298"/>
      <c r="C5" s="22"/>
      <c r="E5" s="189" t="s">
        <v>355</v>
      </c>
    </row>
    <row r="6" spans="1:5" ht="15">
      <c r="A6" s="303"/>
      <c r="B6" s="303"/>
      <c r="C6" s="304"/>
      <c r="D6" s="303"/>
      <c r="E6" s="322"/>
    </row>
    <row r="7" spans="1:5" ht="15" customHeight="1">
      <c r="A7" s="219" t="s">
        <v>45</v>
      </c>
      <c r="B7" s="218" t="s">
        <v>46</v>
      </c>
      <c r="C7" s="216" t="s">
        <v>240</v>
      </c>
      <c r="D7" s="329" t="s">
        <v>335</v>
      </c>
      <c r="E7" s="216" t="s">
        <v>258</v>
      </c>
    </row>
    <row r="8" spans="1:5" ht="15">
      <c r="A8" s="328" t="s">
        <v>2081</v>
      </c>
      <c r="B8" s="328" t="s">
        <v>2082</v>
      </c>
      <c r="C8" s="327">
        <v>687.01</v>
      </c>
      <c r="D8" s="326"/>
      <c r="E8" s="326"/>
    </row>
    <row r="9" spans="1:5" ht="15">
      <c r="A9" s="484" t="s">
        <v>2427</v>
      </c>
      <c r="B9" s="484" t="s">
        <v>2428</v>
      </c>
      <c r="C9" s="485">
        <v>5204.51</v>
      </c>
      <c r="D9" s="326"/>
      <c r="E9" s="326"/>
    </row>
    <row r="10" spans="1:5" ht="15">
      <c r="A10" s="328" t="s">
        <v>2083</v>
      </c>
      <c r="B10" s="328" t="s">
        <v>2084</v>
      </c>
      <c r="C10" s="327">
        <v>116071500.22</v>
      </c>
      <c r="D10" s="326"/>
      <c r="E10" s="326"/>
    </row>
    <row r="11" spans="1:5" ht="15">
      <c r="A11" s="325"/>
      <c r="B11" s="242" t="s">
        <v>354</v>
      </c>
      <c r="C11" s="211">
        <f>SUM(C8:C10)</f>
        <v>116077391.74</v>
      </c>
      <c r="D11" s="324"/>
      <c r="E11" s="32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SheetLayoutView="110" workbookViewId="0" topLeftCell="A1">
      <selection activeCell="G7" sqref="G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1875" style="6" customWidth="1"/>
    <col min="7" max="16384" width="11.421875" style="6" customWidth="1"/>
  </cols>
  <sheetData>
    <row r="2" spans="1:5" ht="15" customHeight="1">
      <c r="A2" s="503" t="s">
        <v>142</v>
      </c>
      <c r="B2" s="504"/>
      <c r="C2" s="88"/>
      <c r="D2" s="88"/>
      <c r="E2" s="88"/>
    </row>
    <row r="3" spans="1:5" ht="10.8" thickBot="1">
      <c r="A3" s="88"/>
      <c r="B3" s="88"/>
      <c r="C3" s="88"/>
      <c r="D3" s="88"/>
      <c r="E3" s="88"/>
    </row>
    <row r="4" spans="1:5" ht="14.1" customHeight="1">
      <c r="A4" s="137" t="s">
        <v>233</v>
      </c>
      <c r="B4" s="154"/>
      <c r="C4" s="154"/>
      <c r="D4" s="154"/>
      <c r="E4" s="155"/>
    </row>
    <row r="5" spans="1:5" ht="14.1" customHeight="1">
      <c r="A5" s="139" t="s">
        <v>143</v>
      </c>
      <c r="B5" s="145"/>
      <c r="C5" s="145"/>
      <c r="D5" s="145"/>
      <c r="E5" s="146"/>
    </row>
    <row r="6" spans="1:5" ht="14.1" customHeight="1">
      <c r="A6" s="139" t="s">
        <v>172</v>
      </c>
      <c r="B6" s="140"/>
      <c r="C6" s="140"/>
      <c r="D6" s="140"/>
      <c r="E6" s="167"/>
    </row>
    <row r="7" spans="1:5" ht="27.9" customHeight="1">
      <c r="A7" s="510" t="s">
        <v>204</v>
      </c>
      <c r="B7" s="524"/>
      <c r="C7" s="524"/>
      <c r="D7" s="524"/>
      <c r="E7" s="525"/>
    </row>
    <row r="8" spans="1:5" ht="14.1" customHeight="1" thickBot="1">
      <c r="A8" s="163" t="s">
        <v>173</v>
      </c>
      <c r="B8" s="152"/>
      <c r="C8" s="152"/>
      <c r="D8" s="152"/>
      <c r="E8" s="153"/>
    </row>
  </sheetData>
  <mergeCells count="2">
    <mergeCell ref="A2:B2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53"/>
  <sheetViews>
    <sheetView view="pageBreakPreview" zoomScaleSheetLayoutView="100" workbookViewId="0" topLeftCell="A1">
      <selection activeCell="F9" sqref="F9"/>
    </sheetView>
  </sheetViews>
  <sheetFormatPr defaultColWidth="22.7109375" defaultRowHeight="15"/>
  <cols>
    <col min="1" max="1" width="23.7109375" style="60" customWidth="1"/>
    <col min="2" max="2" width="35.28125" style="60" customWidth="1"/>
    <col min="3" max="3" width="13.00390625" style="36" bestFit="1" customWidth="1"/>
    <col min="4" max="4" width="8.57421875" style="63" bestFit="1" customWidth="1"/>
    <col min="5" max="5" width="11.7109375" style="64" bestFit="1" customWidth="1"/>
    <col min="6" max="8" width="22.7109375" style="60" customWidth="1"/>
    <col min="9" max="16384" width="22.7109375" style="89" customWidth="1"/>
  </cols>
  <sheetData>
    <row r="1" spans="1:5" s="12" customFormat="1" ht="15">
      <c r="A1" s="21" t="s">
        <v>43</v>
      </c>
      <c r="B1" s="21"/>
      <c r="C1" s="22"/>
      <c r="D1" s="337"/>
      <c r="E1" s="5"/>
    </row>
    <row r="2" spans="1:5" s="12" customFormat="1" ht="15">
      <c r="A2" s="21" t="s">
        <v>0</v>
      </c>
      <c r="B2" s="21"/>
      <c r="C2" s="22"/>
      <c r="D2" s="337"/>
      <c r="E2" s="35"/>
    </row>
    <row r="3" spans="3:5" s="12" customFormat="1" ht="15">
      <c r="C3" s="22"/>
      <c r="D3" s="337"/>
      <c r="E3" s="35"/>
    </row>
    <row r="4" spans="3:5" s="12" customFormat="1" ht="15">
      <c r="C4" s="22"/>
      <c r="D4" s="337"/>
      <c r="E4" s="35"/>
    </row>
    <row r="5" spans="1:5" s="12" customFormat="1" ht="15">
      <c r="A5" s="208" t="s">
        <v>361</v>
      </c>
      <c r="B5" s="208"/>
      <c r="C5" s="22"/>
      <c r="D5" s="336"/>
      <c r="E5" s="335" t="s">
        <v>360</v>
      </c>
    </row>
    <row r="6" spans="1:8" ht="15">
      <c r="A6" s="240"/>
      <c r="B6" s="240"/>
      <c r="C6" s="238"/>
      <c r="D6" s="334"/>
      <c r="E6" s="3"/>
      <c r="F6" s="89"/>
      <c r="G6" s="89"/>
      <c r="H6" s="89"/>
    </row>
    <row r="7" spans="1:8" ht="15">
      <c r="A7" s="219" t="s">
        <v>45</v>
      </c>
      <c r="B7" s="218" t="s">
        <v>46</v>
      </c>
      <c r="C7" s="216" t="s">
        <v>240</v>
      </c>
      <c r="D7" s="333" t="s">
        <v>359</v>
      </c>
      <c r="E7" s="332" t="s">
        <v>358</v>
      </c>
      <c r="F7" s="89"/>
      <c r="G7" s="89"/>
      <c r="H7" s="89"/>
    </row>
    <row r="8" spans="1:5" ht="15">
      <c r="A8" s="229" t="s">
        <v>2085</v>
      </c>
      <c r="B8" s="229" t="s">
        <v>2086</v>
      </c>
      <c r="C8" s="243">
        <v>9624102.73</v>
      </c>
      <c r="D8" s="453">
        <f>C8/$C$153</f>
        <v>0.0032510676090117606</v>
      </c>
      <c r="E8" s="331"/>
    </row>
    <row r="9" spans="1:5" ht="51">
      <c r="A9" s="450" t="s">
        <v>2087</v>
      </c>
      <c r="B9" s="450" t="s">
        <v>1192</v>
      </c>
      <c r="C9" s="455">
        <v>559315555.54</v>
      </c>
      <c r="D9" s="456">
        <f aca="true" t="shared" si="0" ref="D9:D72">C9/$C$153</f>
        <v>0.1889394509645381</v>
      </c>
      <c r="E9" s="331" t="s">
        <v>2373</v>
      </c>
    </row>
    <row r="10" spans="1:5" ht="15">
      <c r="A10" s="229" t="s">
        <v>2088</v>
      </c>
      <c r="B10" s="229" t="s">
        <v>2089</v>
      </c>
      <c r="C10" s="243">
        <v>341197.23</v>
      </c>
      <c r="D10" s="453">
        <f t="shared" si="0"/>
        <v>0.0001152580447089155</v>
      </c>
      <c r="E10" s="331"/>
    </row>
    <row r="11" spans="1:5" ht="15">
      <c r="A11" s="229" t="s">
        <v>2090</v>
      </c>
      <c r="B11" s="229" t="s">
        <v>2091</v>
      </c>
      <c r="C11" s="243">
        <v>14485446.52</v>
      </c>
      <c r="D11" s="453">
        <f t="shared" si="0"/>
        <v>0.004893252628782374</v>
      </c>
      <c r="E11" s="331"/>
    </row>
    <row r="12" spans="1:5" ht="15">
      <c r="A12" s="229" t="s">
        <v>2092</v>
      </c>
      <c r="B12" s="229" t="s">
        <v>2093</v>
      </c>
      <c r="C12" s="243">
        <v>22201402.31</v>
      </c>
      <c r="D12" s="453">
        <f t="shared" si="0"/>
        <v>0.007499739139284922</v>
      </c>
      <c r="E12" s="331"/>
    </row>
    <row r="13" spans="1:5" ht="15">
      <c r="A13" s="229" t="s">
        <v>2094</v>
      </c>
      <c r="B13" s="229" t="s">
        <v>2095</v>
      </c>
      <c r="C13" s="243">
        <v>3321744.79</v>
      </c>
      <c r="D13" s="453">
        <f t="shared" si="0"/>
        <v>0.0011221011657023918</v>
      </c>
      <c r="E13" s="331"/>
    </row>
    <row r="14" spans="1:5" ht="15">
      <c r="A14" s="229" t="s">
        <v>2096</v>
      </c>
      <c r="B14" s="229" t="s">
        <v>2097</v>
      </c>
      <c r="C14" s="243">
        <v>28529565.61</v>
      </c>
      <c r="D14" s="453">
        <f t="shared" si="0"/>
        <v>0.009637422755757186</v>
      </c>
      <c r="E14" s="331"/>
    </row>
    <row r="15" spans="1:5" ht="15">
      <c r="A15" s="229" t="s">
        <v>2098</v>
      </c>
      <c r="B15" s="229" t="s">
        <v>2099</v>
      </c>
      <c r="C15" s="243">
        <v>153748345.38</v>
      </c>
      <c r="D15" s="453">
        <f t="shared" si="0"/>
        <v>0.05193692125147036</v>
      </c>
      <c r="E15" s="331"/>
    </row>
    <row r="16" spans="1:5" ht="15">
      <c r="A16" s="229" t="s">
        <v>2100</v>
      </c>
      <c r="B16" s="229" t="s">
        <v>2101</v>
      </c>
      <c r="C16" s="243">
        <v>35450598.29</v>
      </c>
      <c r="D16" s="453">
        <f t="shared" si="0"/>
        <v>0.011975380464450498</v>
      </c>
      <c r="E16" s="331"/>
    </row>
    <row r="17" spans="1:5" ht="15">
      <c r="A17" s="229" t="s">
        <v>2102</v>
      </c>
      <c r="B17" s="229" t="s">
        <v>2103</v>
      </c>
      <c r="C17" s="243">
        <v>3059746.29</v>
      </c>
      <c r="D17" s="453">
        <f t="shared" si="0"/>
        <v>0.0010335968281183243</v>
      </c>
      <c r="E17" s="331"/>
    </row>
    <row r="18" spans="1:5" ht="15">
      <c r="A18" s="229" t="s">
        <v>2104</v>
      </c>
      <c r="B18" s="229" t="s">
        <v>2105</v>
      </c>
      <c r="C18" s="243">
        <v>8503206.78</v>
      </c>
      <c r="D18" s="453">
        <f t="shared" si="0"/>
        <v>0.002872423633739328</v>
      </c>
      <c r="E18" s="331"/>
    </row>
    <row r="19" spans="1:5" ht="15">
      <c r="A19" s="229" t="s">
        <v>2106</v>
      </c>
      <c r="B19" s="229" t="s">
        <v>2107</v>
      </c>
      <c r="C19" s="243">
        <v>27585172.81</v>
      </c>
      <c r="D19" s="453">
        <f t="shared" si="0"/>
        <v>0.009318402382804045</v>
      </c>
      <c r="E19" s="331"/>
    </row>
    <row r="20" spans="1:5" ht="15">
      <c r="A20" s="229" t="s">
        <v>2108</v>
      </c>
      <c r="B20" s="229" t="s">
        <v>2109</v>
      </c>
      <c r="C20" s="243">
        <v>84034545.19</v>
      </c>
      <c r="D20" s="453">
        <f t="shared" si="0"/>
        <v>0.02838726846229789</v>
      </c>
      <c r="E20" s="331"/>
    </row>
    <row r="21" spans="1:5" ht="15">
      <c r="A21" s="229" t="s">
        <v>2110</v>
      </c>
      <c r="B21" s="229" t="s">
        <v>2111</v>
      </c>
      <c r="C21" s="243">
        <v>276.12</v>
      </c>
      <c r="D21" s="453">
        <f t="shared" si="0"/>
        <v>9.327464734993819E-08</v>
      </c>
      <c r="E21" s="331"/>
    </row>
    <row r="22" spans="1:5" ht="15">
      <c r="A22" s="229" t="s">
        <v>2112</v>
      </c>
      <c r="B22" s="229" t="s">
        <v>2113</v>
      </c>
      <c r="C22" s="243">
        <v>80032857.95</v>
      </c>
      <c r="D22" s="453">
        <f t="shared" si="0"/>
        <v>0.02703547950780076</v>
      </c>
      <c r="E22" s="331"/>
    </row>
    <row r="23" spans="1:5" ht="20.4">
      <c r="A23" s="229" t="s">
        <v>2114</v>
      </c>
      <c r="B23" s="229" t="s">
        <v>2115</v>
      </c>
      <c r="C23" s="243">
        <v>4222131.51</v>
      </c>
      <c r="D23" s="453">
        <f t="shared" si="0"/>
        <v>0.0014262560758377227</v>
      </c>
      <c r="E23" s="331"/>
    </row>
    <row r="24" spans="1:5" ht="20.4">
      <c r="A24" s="229" t="s">
        <v>2116</v>
      </c>
      <c r="B24" s="229" t="s">
        <v>2117</v>
      </c>
      <c r="C24" s="243">
        <v>188052586.14</v>
      </c>
      <c r="D24" s="453">
        <f t="shared" si="0"/>
        <v>0.06352505669800221</v>
      </c>
      <c r="E24" s="331"/>
    </row>
    <row r="25" spans="1:5" ht="15">
      <c r="A25" s="229" t="s">
        <v>2118</v>
      </c>
      <c r="B25" s="229" t="s">
        <v>2119</v>
      </c>
      <c r="C25" s="243">
        <v>2098873.88</v>
      </c>
      <c r="D25" s="453">
        <f t="shared" si="0"/>
        <v>0.0007090095646421717</v>
      </c>
      <c r="E25" s="331"/>
    </row>
    <row r="26" spans="1:5" ht="15">
      <c r="A26" s="229" t="s">
        <v>2120</v>
      </c>
      <c r="B26" s="229" t="s">
        <v>2121</v>
      </c>
      <c r="C26" s="243">
        <v>1196.44</v>
      </c>
      <c r="D26" s="453">
        <f t="shared" si="0"/>
        <v>4.041631141364626E-07</v>
      </c>
      <c r="E26" s="331"/>
    </row>
    <row r="27" spans="1:5" ht="15">
      <c r="A27" s="229" t="s">
        <v>2122</v>
      </c>
      <c r="B27" s="229" t="s">
        <v>2123</v>
      </c>
      <c r="C27" s="243">
        <v>357</v>
      </c>
      <c r="D27" s="453">
        <f t="shared" si="0"/>
        <v>1.2059629546547853E-07</v>
      </c>
      <c r="E27" s="331"/>
    </row>
    <row r="28" spans="1:5" ht="15">
      <c r="A28" s="229" t="s">
        <v>2124</v>
      </c>
      <c r="B28" s="229" t="s">
        <v>2125</v>
      </c>
      <c r="C28" s="243">
        <v>3942061.28</v>
      </c>
      <c r="D28" s="453">
        <f t="shared" si="0"/>
        <v>0.0013316470220333403</v>
      </c>
      <c r="E28" s="331"/>
    </row>
    <row r="29" spans="1:5" ht="15">
      <c r="A29" s="229" t="s">
        <v>2126</v>
      </c>
      <c r="B29" s="229" t="s">
        <v>2127</v>
      </c>
      <c r="C29" s="243">
        <v>112605.4</v>
      </c>
      <c r="D29" s="453">
        <f t="shared" si="0"/>
        <v>3.8038638905905866E-05</v>
      </c>
      <c r="E29" s="331"/>
    </row>
    <row r="30" spans="1:5" ht="15">
      <c r="A30" s="229" t="s">
        <v>2128</v>
      </c>
      <c r="B30" s="229" t="s">
        <v>2129</v>
      </c>
      <c r="C30" s="243">
        <v>269235.18</v>
      </c>
      <c r="D30" s="453">
        <f t="shared" si="0"/>
        <v>9.094892245653024E-05</v>
      </c>
      <c r="E30" s="331"/>
    </row>
    <row r="31" spans="1:5" ht="15">
      <c r="A31" s="229" t="s">
        <v>2130</v>
      </c>
      <c r="B31" s="229" t="s">
        <v>2131</v>
      </c>
      <c r="C31" s="243">
        <v>1245.7</v>
      </c>
      <c r="D31" s="453">
        <f t="shared" si="0"/>
        <v>4.2080337608220336E-07</v>
      </c>
      <c r="E31" s="331"/>
    </row>
    <row r="32" spans="1:5" ht="15">
      <c r="A32" s="229" t="s">
        <v>2132</v>
      </c>
      <c r="B32" s="229" t="s">
        <v>2133</v>
      </c>
      <c r="C32" s="243">
        <v>4607469</v>
      </c>
      <c r="D32" s="453">
        <f t="shared" si="0"/>
        <v>0.0015564249100056943</v>
      </c>
      <c r="E32" s="331"/>
    </row>
    <row r="33" spans="1:5" ht="15">
      <c r="A33" s="229" t="s">
        <v>2134</v>
      </c>
      <c r="B33" s="229" t="s">
        <v>2135</v>
      </c>
      <c r="C33" s="243">
        <v>6812019.82</v>
      </c>
      <c r="D33" s="453">
        <f t="shared" si="0"/>
        <v>0.002301132646861109</v>
      </c>
      <c r="E33" s="331"/>
    </row>
    <row r="34" spans="1:5" ht="15">
      <c r="A34" s="229" t="s">
        <v>2136</v>
      </c>
      <c r="B34" s="229" t="s">
        <v>2137</v>
      </c>
      <c r="C34" s="243">
        <v>950661.82</v>
      </c>
      <c r="D34" s="453">
        <f t="shared" si="0"/>
        <v>0.0003211380776819875</v>
      </c>
      <c r="E34" s="331"/>
    </row>
    <row r="35" spans="1:5" ht="15">
      <c r="A35" s="229" t="s">
        <v>2138</v>
      </c>
      <c r="B35" s="229" t="s">
        <v>2139</v>
      </c>
      <c r="C35" s="243">
        <v>177146.97</v>
      </c>
      <c r="D35" s="453">
        <f t="shared" si="0"/>
        <v>5.9841087772925096E-05</v>
      </c>
      <c r="E35" s="331"/>
    </row>
    <row r="36" spans="1:5" ht="15">
      <c r="A36" s="229" t="s">
        <v>2140</v>
      </c>
      <c r="B36" s="229" t="s">
        <v>2141</v>
      </c>
      <c r="C36" s="243">
        <v>17056</v>
      </c>
      <c r="D36" s="453">
        <f t="shared" si="0"/>
        <v>5.761597802406728E-06</v>
      </c>
      <c r="E36" s="331"/>
    </row>
    <row r="37" spans="1:5" ht="20.4">
      <c r="A37" s="229" t="s">
        <v>2142</v>
      </c>
      <c r="B37" s="229" t="s">
        <v>2143</v>
      </c>
      <c r="C37" s="243">
        <v>7946</v>
      </c>
      <c r="D37" s="453">
        <f t="shared" si="0"/>
        <v>2.6841965371672057E-06</v>
      </c>
      <c r="E37" s="331"/>
    </row>
    <row r="38" spans="1:5" ht="15">
      <c r="A38" s="229" t="s">
        <v>2144</v>
      </c>
      <c r="B38" s="229" t="s">
        <v>2145</v>
      </c>
      <c r="C38" s="243">
        <v>2635549.95</v>
      </c>
      <c r="D38" s="453">
        <f t="shared" si="0"/>
        <v>0.0008903012898717848</v>
      </c>
      <c r="E38" s="331"/>
    </row>
    <row r="39" spans="1:5" ht="15">
      <c r="A39" s="229" t="s">
        <v>2146</v>
      </c>
      <c r="B39" s="229" t="s">
        <v>2147</v>
      </c>
      <c r="C39" s="243">
        <v>45848.36</v>
      </c>
      <c r="D39" s="453">
        <f t="shared" si="0"/>
        <v>1.5487793751169823E-05</v>
      </c>
      <c r="E39" s="331"/>
    </row>
    <row r="40" spans="1:5" ht="15">
      <c r="A40" s="229" t="s">
        <v>2148</v>
      </c>
      <c r="B40" s="229" t="s">
        <v>2149</v>
      </c>
      <c r="C40" s="243">
        <v>4843.9</v>
      </c>
      <c r="D40" s="453">
        <f t="shared" si="0"/>
        <v>1.6362924246645136E-06</v>
      </c>
      <c r="E40" s="331"/>
    </row>
    <row r="41" spans="1:5" ht="15">
      <c r="A41" s="229" t="s">
        <v>2150</v>
      </c>
      <c r="B41" s="229" t="s">
        <v>2151</v>
      </c>
      <c r="C41" s="243">
        <v>4193.64</v>
      </c>
      <c r="D41" s="453">
        <f t="shared" si="0"/>
        <v>1.4166315084477574E-06</v>
      </c>
      <c r="E41" s="331"/>
    </row>
    <row r="42" spans="1:5" ht="15">
      <c r="A42" s="229" t="s">
        <v>2152</v>
      </c>
      <c r="B42" s="229" t="s">
        <v>2153</v>
      </c>
      <c r="C42" s="243">
        <v>8915.39</v>
      </c>
      <c r="D42" s="453">
        <f t="shared" si="0"/>
        <v>3.011661082997122E-06</v>
      </c>
      <c r="E42" s="331"/>
    </row>
    <row r="43" spans="1:5" ht="15">
      <c r="A43" s="229" t="s">
        <v>2154</v>
      </c>
      <c r="B43" s="229" t="s">
        <v>2155</v>
      </c>
      <c r="C43" s="243">
        <v>4177832.41</v>
      </c>
      <c r="D43" s="453">
        <f t="shared" si="0"/>
        <v>0.0014112916294723031</v>
      </c>
      <c r="E43" s="331"/>
    </row>
    <row r="44" spans="1:5" ht="20.4">
      <c r="A44" s="229" t="s">
        <v>2156</v>
      </c>
      <c r="B44" s="229" t="s">
        <v>2157</v>
      </c>
      <c r="C44" s="243">
        <v>955892.18</v>
      </c>
      <c r="D44" s="453">
        <f t="shared" si="0"/>
        <v>0.0003229049181300291</v>
      </c>
      <c r="E44" s="331"/>
    </row>
    <row r="45" spans="1:5" ht="15">
      <c r="A45" s="229" t="s">
        <v>2158</v>
      </c>
      <c r="B45" s="229" t="s">
        <v>2159</v>
      </c>
      <c r="C45" s="243">
        <v>402611.78</v>
      </c>
      <c r="D45" s="453">
        <f t="shared" si="0"/>
        <v>0.0001360041713690819</v>
      </c>
      <c r="E45" s="331"/>
    </row>
    <row r="46" spans="1:5" ht="15">
      <c r="A46" s="229" t="s">
        <v>2160</v>
      </c>
      <c r="B46" s="229" t="s">
        <v>2161</v>
      </c>
      <c r="C46" s="243">
        <v>819701.58</v>
      </c>
      <c r="D46" s="453">
        <f t="shared" si="0"/>
        <v>0.00027689908665322013</v>
      </c>
      <c r="E46" s="331"/>
    </row>
    <row r="47" spans="1:5" ht="15">
      <c r="A47" s="229" t="s">
        <v>2162</v>
      </c>
      <c r="B47" s="229" t="s">
        <v>2163</v>
      </c>
      <c r="C47" s="243">
        <v>5666.13</v>
      </c>
      <c r="D47" s="453">
        <f t="shared" si="0"/>
        <v>1.914045623601714E-06</v>
      </c>
      <c r="E47" s="331"/>
    </row>
    <row r="48" spans="1:5" ht="15">
      <c r="A48" s="229" t="s">
        <v>2164</v>
      </c>
      <c r="B48" s="229" t="s">
        <v>2165</v>
      </c>
      <c r="C48" s="243">
        <v>532252.83</v>
      </c>
      <c r="D48" s="453">
        <f t="shared" si="0"/>
        <v>0.0001797975337507482</v>
      </c>
      <c r="E48" s="331"/>
    </row>
    <row r="49" spans="1:5" ht="15">
      <c r="A49" s="229" t="s">
        <v>2166</v>
      </c>
      <c r="B49" s="229" t="s">
        <v>2167</v>
      </c>
      <c r="C49" s="243">
        <v>1093478.89</v>
      </c>
      <c r="D49" s="453">
        <f t="shared" si="0"/>
        <v>0.00036938236219524783</v>
      </c>
      <c r="E49" s="331"/>
    </row>
    <row r="50" spans="1:5" ht="15">
      <c r="A50" s="229" t="s">
        <v>2168</v>
      </c>
      <c r="B50" s="229" t="s">
        <v>2169</v>
      </c>
      <c r="C50" s="243">
        <v>510888.34</v>
      </c>
      <c r="D50" s="453">
        <f t="shared" si="0"/>
        <v>0.00017258050756444778</v>
      </c>
      <c r="E50" s="331"/>
    </row>
    <row r="51" spans="1:5" ht="15">
      <c r="A51" s="229" t="s">
        <v>2170</v>
      </c>
      <c r="B51" s="229" t="s">
        <v>2171</v>
      </c>
      <c r="C51" s="243">
        <v>623856.94</v>
      </c>
      <c r="D51" s="453">
        <f t="shared" si="0"/>
        <v>0.00021074183715526416</v>
      </c>
      <c r="E51" s="331"/>
    </row>
    <row r="52" spans="1:5" ht="15">
      <c r="A52" s="229" t="s">
        <v>2172</v>
      </c>
      <c r="B52" s="229" t="s">
        <v>2173</v>
      </c>
      <c r="C52" s="243">
        <v>17913.42</v>
      </c>
      <c r="D52" s="453">
        <f t="shared" si="0"/>
        <v>6.0512383504683814E-06</v>
      </c>
      <c r="E52" s="331"/>
    </row>
    <row r="53" spans="1:5" ht="15">
      <c r="A53" s="229" t="s">
        <v>2174</v>
      </c>
      <c r="B53" s="229" t="s">
        <v>2175</v>
      </c>
      <c r="C53" s="243">
        <v>78550643.24</v>
      </c>
      <c r="D53" s="453">
        <f t="shared" si="0"/>
        <v>0.02653478033942418</v>
      </c>
      <c r="E53" s="331"/>
    </row>
    <row r="54" spans="1:5" ht="15">
      <c r="A54" s="229" t="s">
        <v>2176</v>
      </c>
      <c r="B54" s="229" t="s">
        <v>2177</v>
      </c>
      <c r="C54" s="243">
        <v>3347369.17</v>
      </c>
      <c r="D54" s="453">
        <f t="shared" si="0"/>
        <v>0.0011307572029617748</v>
      </c>
      <c r="E54" s="331"/>
    </row>
    <row r="55" spans="1:5" ht="20.4">
      <c r="A55" s="229" t="s">
        <v>2178</v>
      </c>
      <c r="B55" s="229" t="s">
        <v>2179</v>
      </c>
      <c r="C55" s="243">
        <v>323888.77</v>
      </c>
      <c r="D55" s="453">
        <f t="shared" si="0"/>
        <v>0.00010941116471952498</v>
      </c>
      <c r="E55" s="331"/>
    </row>
    <row r="56" spans="1:5" ht="15">
      <c r="A56" s="229" t="s">
        <v>2180</v>
      </c>
      <c r="B56" s="229" t="s">
        <v>2181</v>
      </c>
      <c r="C56" s="243">
        <v>540.73</v>
      </c>
      <c r="D56" s="453">
        <f t="shared" si="0"/>
        <v>1.8266116203654958E-07</v>
      </c>
      <c r="E56" s="331"/>
    </row>
    <row r="57" spans="1:5" ht="15">
      <c r="A57" s="229" t="s">
        <v>2182</v>
      </c>
      <c r="B57" s="229" t="s">
        <v>2183</v>
      </c>
      <c r="C57" s="243">
        <v>960.02</v>
      </c>
      <c r="D57" s="453">
        <f t="shared" si="0"/>
        <v>3.242993153298843E-07</v>
      </c>
      <c r="E57" s="331"/>
    </row>
    <row r="58" spans="1:5" ht="15">
      <c r="A58" s="229" t="s">
        <v>2184</v>
      </c>
      <c r="B58" s="229" t="s">
        <v>2185</v>
      </c>
      <c r="C58" s="243">
        <v>3420504.7</v>
      </c>
      <c r="D58" s="453">
        <f t="shared" si="0"/>
        <v>0.001155462732331255</v>
      </c>
      <c r="E58" s="331"/>
    </row>
    <row r="59" spans="1:5" ht="15">
      <c r="A59" s="229" t="s">
        <v>2186</v>
      </c>
      <c r="B59" s="229" t="s">
        <v>2187</v>
      </c>
      <c r="C59" s="243">
        <v>1586352.2</v>
      </c>
      <c r="D59" s="453">
        <f t="shared" si="0"/>
        <v>0.0005358773070686607</v>
      </c>
      <c r="E59" s="331"/>
    </row>
    <row r="60" spans="1:5" ht="15">
      <c r="A60" s="229" t="s">
        <v>2188</v>
      </c>
      <c r="B60" s="229" t="s">
        <v>2189</v>
      </c>
      <c r="C60" s="243">
        <v>189806.58</v>
      </c>
      <c r="D60" s="453">
        <f t="shared" si="0"/>
        <v>6.411756415398316E-05</v>
      </c>
      <c r="E60" s="331"/>
    </row>
    <row r="61" spans="1:5" ht="20.4">
      <c r="A61" s="229" t="s">
        <v>2190</v>
      </c>
      <c r="B61" s="229" t="s">
        <v>2191</v>
      </c>
      <c r="C61" s="243">
        <v>77448.8</v>
      </c>
      <c r="D61" s="453">
        <f t="shared" si="0"/>
        <v>2.616257246007494E-05</v>
      </c>
      <c r="E61" s="331"/>
    </row>
    <row r="62" spans="1:5" ht="15">
      <c r="A62" s="229" t="s">
        <v>2192</v>
      </c>
      <c r="B62" s="229" t="s">
        <v>2193</v>
      </c>
      <c r="C62" s="243">
        <v>20686.37</v>
      </c>
      <c r="D62" s="453">
        <f t="shared" si="0"/>
        <v>6.987954029770899E-06</v>
      </c>
      <c r="E62" s="331"/>
    </row>
    <row r="63" spans="1:5" ht="15">
      <c r="A63" s="229" t="s">
        <v>2194</v>
      </c>
      <c r="B63" s="229" t="s">
        <v>2195</v>
      </c>
      <c r="C63" s="243">
        <v>439294.61</v>
      </c>
      <c r="D63" s="453">
        <f t="shared" si="0"/>
        <v>0.00014839580555728896</v>
      </c>
      <c r="E63" s="331"/>
    </row>
    <row r="64" spans="1:5" ht="15">
      <c r="A64" s="229" t="s">
        <v>2196</v>
      </c>
      <c r="B64" s="229" t="s">
        <v>2197</v>
      </c>
      <c r="C64" s="243">
        <v>4781169.02</v>
      </c>
      <c r="D64" s="453">
        <f t="shared" si="0"/>
        <v>0.001615101601698354</v>
      </c>
      <c r="E64" s="331"/>
    </row>
    <row r="65" spans="1:5" ht="15">
      <c r="A65" s="229" t="s">
        <v>2198</v>
      </c>
      <c r="B65" s="229" t="s">
        <v>2199</v>
      </c>
      <c r="C65" s="243">
        <v>23779962.67</v>
      </c>
      <c r="D65" s="453">
        <f t="shared" si="0"/>
        <v>0.008032984325796555</v>
      </c>
      <c r="E65" s="331"/>
    </row>
    <row r="66" spans="1:5" ht="15">
      <c r="A66" s="229" t="s">
        <v>2200</v>
      </c>
      <c r="B66" s="229" t="s">
        <v>2201</v>
      </c>
      <c r="C66" s="243">
        <v>55544.53</v>
      </c>
      <c r="D66" s="453">
        <f t="shared" si="0"/>
        <v>1.876320602624968E-05</v>
      </c>
      <c r="E66" s="331"/>
    </row>
    <row r="67" spans="1:5" ht="15">
      <c r="A67" s="229" t="s">
        <v>2202</v>
      </c>
      <c r="B67" s="229" t="s">
        <v>2203</v>
      </c>
      <c r="C67" s="243">
        <v>217377488.18</v>
      </c>
      <c r="D67" s="453">
        <f t="shared" si="0"/>
        <v>0.07343114787702758</v>
      </c>
      <c r="E67" s="331"/>
    </row>
    <row r="68" spans="1:5" ht="15">
      <c r="A68" s="229" t="s">
        <v>2204</v>
      </c>
      <c r="B68" s="229" t="s">
        <v>2205</v>
      </c>
      <c r="C68" s="243">
        <v>28049.12</v>
      </c>
      <c r="D68" s="453">
        <f t="shared" si="0"/>
        <v>9.475125946965442E-06</v>
      </c>
      <c r="E68" s="331"/>
    </row>
    <row r="69" spans="1:5" ht="15">
      <c r="A69" s="229" t="s">
        <v>2206</v>
      </c>
      <c r="B69" s="229" t="s">
        <v>2207</v>
      </c>
      <c r="C69" s="243">
        <v>80864.3</v>
      </c>
      <c r="D69" s="453">
        <f t="shared" si="0"/>
        <v>2.7316344580977857E-05</v>
      </c>
      <c r="E69" s="331"/>
    </row>
    <row r="70" spans="1:5" ht="15">
      <c r="A70" s="229" t="s">
        <v>2208</v>
      </c>
      <c r="B70" s="229" t="s">
        <v>2209</v>
      </c>
      <c r="C70" s="243">
        <v>3239601.61</v>
      </c>
      <c r="D70" s="453">
        <f t="shared" si="0"/>
        <v>0.0010943528093837532</v>
      </c>
      <c r="E70" s="331"/>
    </row>
    <row r="71" spans="1:5" ht="15">
      <c r="A71" s="229" t="s">
        <v>2210</v>
      </c>
      <c r="B71" s="229" t="s">
        <v>2211</v>
      </c>
      <c r="C71" s="243">
        <v>1670483.73</v>
      </c>
      <c r="D71" s="453">
        <f t="shared" si="0"/>
        <v>0.0005642973374603772</v>
      </c>
      <c r="E71" s="331"/>
    </row>
    <row r="72" spans="1:5" ht="15">
      <c r="A72" s="229" t="s">
        <v>2212</v>
      </c>
      <c r="B72" s="229" t="s">
        <v>2213</v>
      </c>
      <c r="C72" s="243">
        <v>2470063.8</v>
      </c>
      <c r="D72" s="453">
        <f t="shared" si="0"/>
        <v>0.0008343992824744611</v>
      </c>
      <c r="E72" s="331"/>
    </row>
    <row r="73" spans="1:5" ht="15">
      <c r="A73" s="229" t="s">
        <v>2214</v>
      </c>
      <c r="B73" s="229" t="s">
        <v>2215</v>
      </c>
      <c r="C73" s="243">
        <v>1854306.03</v>
      </c>
      <c r="D73" s="453">
        <f aca="true" t="shared" si="1" ref="D73:D136">C73/$C$153</f>
        <v>0.0006263933834097997</v>
      </c>
      <c r="E73" s="331"/>
    </row>
    <row r="74" spans="1:5" ht="15">
      <c r="A74" s="229" t="s">
        <v>2216</v>
      </c>
      <c r="B74" s="229" t="s">
        <v>2217</v>
      </c>
      <c r="C74" s="243">
        <v>200254.8</v>
      </c>
      <c r="D74" s="453">
        <f t="shared" si="1"/>
        <v>6.764702249070114E-05</v>
      </c>
      <c r="E74" s="331"/>
    </row>
    <row r="75" spans="1:5" ht="15">
      <c r="A75" s="229" t="s">
        <v>2218</v>
      </c>
      <c r="B75" s="229" t="s">
        <v>2219</v>
      </c>
      <c r="C75" s="243">
        <v>10370486.07</v>
      </c>
      <c r="D75" s="453">
        <f t="shared" si="1"/>
        <v>0.0035031994459897736</v>
      </c>
      <c r="E75" s="331"/>
    </row>
    <row r="76" spans="1:5" ht="15">
      <c r="A76" s="229" t="s">
        <v>2220</v>
      </c>
      <c r="B76" s="229" t="s">
        <v>2221</v>
      </c>
      <c r="C76" s="243">
        <v>662239.19</v>
      </c>
      <c r="D76" s="453">
        <f t="shared" si="1"/>
        <v>0.0002237075434903618</v>
      </c>
      <c r="E76" s="331"/>
    </row>
    <row r="77" spans="1:5" ht="15">
      <c r="A77" s="229" t="s">
        <v>2222</v>
      </c>
      <c r="B77" s="229" t="s">
        <v>2223</v>
      </c>
      <c r="C77" s="243">
        <v>293364</v>
      </c>
      <c r="D77" s="453">
        <f t="shared" si="1"/>
        <v>9.909975244519508E-05</v>
      </c>
      <c r="E77" s="331"/>
    </row>
    <row r="78" spans="1:5" ht="15">
      <c r="A78" s="229" t="s">
        <v>2224</v>
      </c>
      <c r="B78" s="229" t="s">
        <v>2225</v>
      </c>
      <c r="C78" s="243">
        <v>2397413.71</v>
      </c>
      <c r="D78" s="453">
        <f t="shared" si="1"/>
        <v>0.0008098577370424343</v>
      </c>
      <c r="E78" s="331"/>
    </row>
    <row r="79" spans="1:5" ht="15">
      <c r="A79" s="229" t="s">
        <v>2226</v>
      </c>
      <c r="B79" s="229" t="s">
        <v>2227</v>
      </c>
      <c r="C79" s="243">
        <v>2213146.42</v>
      </c>
      <c r="D79" s="453">
        <f t="shared" si="1"/>
        <v>0.0007476113713576639</v>
      </c>
      <c r="E79" s="331"/>
    </row>
    <row r="80" spans="1:5" ht="15">
      <c r="A80" s="229" t="s">
        <v>2228</v>
      </c>
      <c r="B80" s="229" t="s">
        <v>2229</v>
      </c>
      <c r="C80" s="243">
        <v>984492</v>
      </c>
      <c r="D80" s="453">
        <f t="shared" si="1"/>
        <v>0.00033256607315238065</v>
      </c>
      <c r="E80" s="331"/>
    </row>
    <row r="81" spans="1:5" ht="15">
      <c r="A81" s="229" t="s">
        <v>2230</v>
      </c>
      <c r="B81" s="229" t="s">
        <v>2231</v>
      </c>
      <c r="C81" s="243">
        <v>8927434.2</v>
      </c>
      <c r="D81" s="453">
        <f t="shared" si="1"/>
        <v>0.0030157296709574727</v>
      </c>
      <c r="E81" s="331"/>
    </row>
    <row r="82" spans="1:5" ht="15">
      <c r="A82" s="229" t="s">
        <v>2232</v>
      </c>
      <c r="B82" s="229" t="s">
        <v>2233</v>
      </c>
      <c r="C82" s="243">
        <v>6258416.64</v>
      </c>
      <c r="D82" s="453">
        <f t="shared" si="1"/>
        <v>0.0021141228634832137</v>
      </c>
      <c r="E82" s="331"/>
    </row>
    <row r="83" spans="1:5" ht="15">
      <c r="A83" s="229" t="s">
        <v>2234</v>
      </c>
      <c r="B83" s="229" t="s">
        <v>2235</v>
      </c>
      <c r="C83" s="243">
        <v>9526</v>
      </c>
      <c r="D83" s="453">
        <f t="shared" si="1"/>
        <v>3.217928040907979E-06</v>
      </c>
      <c r="E83" s="331"/>
    </row>
    <row r="84" spans="1:5" ht="20.4">
      <c r="A84" s="229" t="s">
        <v>2236</v>
      </c>
      <c r="B84" s="229" t="s">
        <v>2237</v>
      </c>
      <c r="C84" s="243">
        <v>18295415.18</v>
      </c>
      <c r="D84" s="453">
        <f t="shared" si="1"/>
        <v>0.0061802781364450445</v>
      </c>
      <c r="E84" s="331"/>
    </row>
    <row r="85" spans="1:5" ht="15">
      <c r="A85" s="229" t="s">
        <v>2238</v>
      </c>
      <c r="B85" s="229" t="s">
        <v>2239</v>
      </c>
      <c r="C85" s="243">
        <v>6120798.77</v>
      </c>
      <c r="D85" s="453">
        <f t="shared" si="1"/>
        <v>0.0020676348934220096</v>
      </c>
      <c r="E85" s="331"/>
    </row>
    <row r="86" spans="1:5" ht="15">
      <c r="A86" s="229" t="s">
        <v>2240</v>
      </c>
      <c r="B86" s="229" t="s">
        <v>2241</v>
      </c>
      <c r="C86" s="243">
        <v>7660852.26</v>
      </c>
      <c r="D86" s="453">
        <f t="shared" si="1"/>
        <v>0.0025878722763706973</v>
      </c>
      <c r="E86" s="331"/>
    </row>
    <row r="87" spans="1:5" ht="15">
      <c r="A87" s="229" t="s">
        <v>2242</v>
      </c>
      <c r="B87" s="229" t="s">
        <v>2243</v>
      </c>
      <c r="C87" s="243">
        <v>5329088.86</v>
      </c>
      <c r="D87" s="453">
        <f t="shared" si="1"/>
        <v>0.0018001915258329137</v>
      </c>
      <c r="E87" s="331"/>
    </row>
    <row r="88" spans="1:5" ht="15">
      <c r="A88" s="229" t="s">
        <v>2244</v>
      </c>
      <c r="B88" s="229" t="s">
        <v>2245</v>
      </c>
      <c r="C88" s="243">
        <v>1672723.21</v>
      </c>
      <c r="D88" s="453">
        <f t="shared" si="1"/>
        <v>0.0005650538444401224</v>
      </c>
      <c r="E88" s="331"/>
    </row>
    <row r="89" spans="1:5" ht="15">
      <c r="A89" s="229" t="s">
        <v>2246</v>
      </c>
      <c r="B89" s="229" t="s">
        <v>2247</v>
      </c>
      <c r="C89" s="243">
        <v>1532360</v>
      </c>
      <c r="D89" s="453">
        <f t="shared" si="1"/>
        <v>0.0005176384854887414</v>
      </c>
      <c r="E89" s="331"/>
    </row>
    <row r="90" spans="1:5" ht="15">
      <c r="A90" s="229" t="s">
        <v>2248</v>
      </c>
      <c r="B90" s="229" t="s">
        <v>2249</v>
      </c>
      <c r="C90" s="243">
        <v>17124703.34</v>
      </c>
      <c r="D90" s="453">
        <f t="shared" si="1"/>
        <v>0.0057848061169448375</v>
      </c>
      <c r="E90" s="331"/>
    </row>
    <row r="91" spans="1:5" ht="15">
      <c r="A91" s="229" t="s">
        <v>2250</v>
      </c>
      <c r="B91" s="229" t="s">
        <v>2251</v>
      </c>
      <c r="C91" s="243">
        <v>92.8</v>
      </c>
      <c r="D91" s="453">
        <f t="shared" si="1"/>
        <v>3.134828072604035E-08</v>
      </c>
      <c r="E91" s="331"/>
    </row>
    <row r="92" spans="1:5" ht="15">
      <c r="A92" s="229" t="s">
        <v>2252</v>
      </c>
      <c r="B92" s="229" t="s">
        <v>2253</v>
      </c>
      <c r="C92" s="243">
        <v>65262.9</v>
      </c>
      <c r="D92" s="453">
        <f t="shared" si="1"/>
        <v>2.2046117566761846E-05</v>
      </c>
      <c r="E92" s="331"/>
    </row>
    <row r="93" spans="1:5" ht="15">
      <c r="A93" s="229" t="s">
        <v>2254</v>
      </c>
      <c r="B93" s="229" t="s">
        <v>2255</v>
      </c>
      <c r="C93" s="243">
        <v>4861003.43</v>
      </c>
      <c r="D93" s="453">
        <f t="shared" si="1"/>
        <v>0.0016420700445461752</v>
      </c>
      <c r="E93" s="331"/>
    </row>
    <row r="94" spans="1:5" ht="15">
      <c r="A94" s="229" t="s">
        <v>2256</v>
      </c>
      <c r="B94" s="229" t="s">
        <v>2257</v>
      </c>
      <c r="C94" s="243">
        <v>136503.86</v>
      </c>
      <c r="D94" s="453">
        <f t="shared" si="1"/>
        <v>4.6111652192544294E-05</v>
      </c>
      <c r="E94" s="331"/>
    </row>
    <row r="95" spans="1:5" ht="15">
      <c r="A95" s="229" t="s">
        <v>2258</v>
      </c>
      <c r="B95" s="229" t="s">
        <v>2259</v>
      </c>
      <c r="C95" s="243">
        <v>1931020.99</v>
      </c>
      <c r="D95" s="453">
        <f t="shared" si="1"/>
        <v>0.0006523080612327195</v>
      </c>
      <c r="E95" s="331"/>
    </row>
    <row r="96" spans="1:5" ht="15">
      <c r="A96" s="229" t="s">
        <v>2260</v>
      </c>
      <c r="B96" s="229" t="s">
        <v>2261</v>
      </c>
      <c r="C96" s="243">
        <v>20243797.87</v>
      </c>
      <c r="D96" s="453">
        <f t="shared" si="1"/>
        <v>0.006838451062392003</v>
      </c>
      <c r="E96" s="331"/>
    </row>
    <row r="97" spans="1:5" ht="15">
      <c r="A97" s="229" t="s">
        <v>2262</v>
      </c>
      <c r="B97" s="229" t="s">
        <v>2263</v>
      </c>
      <c r="C97" s="243">
        <v>1909881.08</v>
      </c>
      <c r="D97" s="453">
        <f t="shared" si="1"/>
        <v>0.0006451668992369951</v>
      </c>
      <c r="E97" s="331"/>
    </row>
    <row r="98" spans="1:5" ht="15">
      <c r="A98" s="229" t="s">
        <v>2264</v>
      </c>
      <c r="B98" s="229" t="s">
        <v>2265</v>
      </c>
      <c r="C98" s="243">
        <v>134281234.62</v>
      </c>
      <c r="D98" s="453">
        <f t="shared" si="1"/>
        <v>0.045360838783481135</v>
      </c>
      <c r="E98" s="331"/>
    </row>
    <row r="99" spans="1:5" ht="15">
      <c r="A99" s="229" t="s">
        <v>2266</v>
      </c>
      <c r="B99" s="229" t="s">
        <v>2267</v>
      </c>
      <c r="C99" s="243">
        <v>10752075.12</v>
      </c>
      <c r="D99" s="453">
        <f t="shared" si="1"/>
        <v>0.0036321020393236423</v>
      </c>
      <c r="E99" s="331"/>
    </row>
    <row r="100" spans="1:5" ht="15">
      <c r="A100" s="229" t="s">
        <v>2268</v>
      </c>
      <c r="B100" s="229" t="s">
        <v>2269</v>
      </c>
      <c r="C100" s="243">
        <v>51696600.44</v>
      </c>
      <c r="D100" s="453">
        <f t="shared" si="1"/>
        <v>0.017463357146282988</v>
      </c>
      <c r="E100" s="331"/>
    </row>
    <row r="101" spans="1:5" ht="20.4">
      <c r="A101" s="229" t="s">
        <v>2270</v>
      </c>
      <c r="B101" s="229" t="s">
        <v>2271</v>
      </c>
      <c r="C101" s="243">
        <v>2599815.76</v>
      </c>
      <c r="D101" s="453">
        <f t="shared" si="1"/>
        <v>0.0008782301107808615</v>
      </c>
      <c r="E101" s="331"/>
    </row>
    <row r="102" spans="1:5" ht="15">
      <c r="A102" s="229" t="s">
        <v>2272</v>
      </c>
      <c r="B102" s="229" t="s">
        <v>2273</v>
      </c>
      <c r="C102" s="243">
        <v>1687.8</v>
      </c>
      <c r="D102" s="453">
        <f t="shared" si="1"/>
        <v>5.70146855704859E-07</v>
      </c>
      <c r="E102" s="331"/>
    </row>
    <row r="103" spans="1:5" ht="15">
      <c r="A103" s="229" t="s">
        <v>2274</v>
      </c>
      <c r="B103" s="229" t="s">
        <v>2275</v>
      </c>
      <c r="C103" s="243">
        <v>8991589.91</v>
      </c>
      <c r="D103" s="453">
        <f t="shared" si="1"/>
        <v>0.0030374017744839647</v>
      </c>
      <c r="E103" s="331"/>
    </row>
    <row r="104" spans="1:5" ht="15">
      <c r="A104" s="229" t="s">
        <v>2276</v>
      </c>
      <c r="B104" s="229" t="s">
        <v>2277</v>
      </c>
      <c r="C104" s="243">
        <v>515648.35</v>
      </c>
      <c r="D104" s="453">
        <f t="shared" si="1"/>
        <v>0.00017418846154870164</v>
      </c>
      <c r="E104" s="331"/>
    </row>
    <row r="105" spans="1:5" ht="15">
      <c r="A105" s="229" t="s">
        <v>2278</v>
      </c>
      <c r="B105" s="229" t="s">
        <v>2279</v>
      </c>
      <c r="C105" s="243">
        <v>264489.02</v>
      </c>
      <c r="D105" s="453">
        <f t="shared" si="1"/>
        <v>8.934564706805283E-05</v>
      </c>
      <c r="E105" s="331"/>
    </row>
    <row r="106" spans="1:5" ht="15">
      <c r="A106" s="229" t="s">
        <v>2280</v>
      </c>
      <c r="B106" s="229" t="s">
        <v>2281</v>
      </c>
      <c r="C106" s="243">
        <v>571599.12</v>
      </c>
      <c r="D106" s="453">
        <f t="shared" si="1"/>
        <v>0.00019308889737626754</v>
      </c>
      <c r="E106" s="331"/>
    </row>
    <row r="107" spans="1:5" ht="15">
      <c r="A107" s="229" t="s">
        <v>2282</v>
      </c>
      <c r="B107" s="229" t="s">
        <v>2283</v>
      </c>
      <c r="C107" s="243">
        <v>443654.7</v>
      </c>
      <c r="D107" s="453">
        <f t="shared" si="1"/>
        <v>0.00014986866466624156</v>
      </c>
      <c r="E107" s="331"/>
    </row>
    <row r="108" spans="1:5" ht="15">
      <c r="A108" s="229" t="s">
        <v>2284</v>
      </c>
      <c r="B108" s="229" t="s">
        <v>2285</v>
      </c>
      <c r="C108" s="243">
        <v>105421.86</v>
      </c>
      <c r="D108" s="453">
        <f t="shared" si="1"/>
        <v>3.5612004977816E-05</v>
      </c>
      <c r="E108" s="331"/>
    </row>
    <row r="109" spans="1:5" ht="20.4">
      <c r="A109" s="229" t="s">
        <v>2286</v>
      </c>
      <c r="B109" s="229" t="s">
        <v>2287</v>
      </c>
      <c r="C109" s="243">
        <v>20262.86</v>
      </c>
      <c r="D109" s="453">
        <f t="shared" si="1"/>
        <v>6.844890340435928E-06</v>
      </c>
      <c r="E109" s="331"/>
    </row>
    <row r="110" spans="1:5" ht="15">
      <c r="A110" s="229" t="s">
        <v>2288</v>
      </c>
      <c r="B110" s="229" t="s">
        <v>2289</v>
      </c>
      <c r="C110" s="243">
        <v>2439265.2</v>
      </c>
      <c r="D110" s="453">
        <f t="shared" si="1"/>
        <v>0.0008239953691256571</v>
      </c>
      <c r="E110" s="229"/>
    </row>
    <row r="111" spans="1:5" ht="15">
      <c r="A111" s="229" t="s">
        <v>2290</v>
      </c>
      <c r="B111" s="229" t="s">
        <v>2291</v>
      </c>
      <c r="C111" s="243">
        <v>1711738.48</v>
      </c>
      <c r="D111" s="453">
        <f t="shared" si="1"/>
        <v>0.0005782333879375605</v>
      </c>
      <c r="E111" s="229"/>
    </row>
    <row r="112" spans="1:5" ht="15">
      <c r="A112" s="229" t="s">
        <v>2292</v>
      </c>
      <c r="B112" s="229" t="s">
        <v>2293</v>
      </c>
      <c r="C112" s="243">
        <v>5438576.11</v>
      </c>
      <c r="D112" s="453">
        <f t="shared" si="1"/>
        <v>0.0018371768388600921</v>
      </c>
      <c r="E112" s="229"/>
    </row>
    <row r="113" spans="1:5" ht="15">
      <c r="A113" s="229" t="s">
        <v>2294</v>
      </c>
      <c r="B113" s="229" t="s">
        <v>2295</v>
      </c>
      <c r="C113" s="243">
        <v>27697.18</v>
      </c>
      <c r="D113" s="453">
        <f t="shared" si="1"/>
        <v>9.356238943530931E-06</v>
      </c>
      <c r="E113" s="229"/>
    </row>
    <row r="114" spans="1:5" ht="15">
      <c r="A114" s="229" t="s">
        <v>2296</v>
      </c>
      <c r="B114" s="229" t="s">
        <v>2297</v>
      </c>
      <c r="C114" s="243">
        <v>2491769.78</v>
      </c>
      <c r="D114" s="453">
        <f t="shared" si="1"/>
        <v>0.000841731665604567</v>
      </c>
      <c r="E114" s="229"/>
    </row>
    <row r="115" spans="1:5" ht="15">
      <c r="A115" s="229" t="s">
        <v>2298</v>
      </c>
      <c r="B115" s="229" t="s">
        <v>2299</v>
      </c>
      <c r="C115" s="243">
        <v>876995.17</v>
      </c>
      <c r="D115" s="453">
        <f t="shared" si="1"/>
        <v>0.00029625313345411084</v>
      </c>
      <c r="E115" s="229"/>
    </row>
    <row r="116" spans="1:5" ht="20.4">
      <c r="A116" s="229" t="s">
        <v>2300</v>
      </c>
      <c r="B116" s="229" t="s">
        <v>2301</v>
      </c>
      <c r="C116" s="243">
        <v>57728.42</v>
      </c>
      <c r="D116" s="453">
        <f t="shared" si="1"/>
        <v>1.9500934439986665E-05</v>
      </c>
      <c r="E116" s="229"/>
    </row>
    <row r="117" spans="1:5" ht="15">
      <c r="A117" s="229" t="s">
        <v>2302</v>
      </c>
      <c r="B117" s="229" t="s">
        <v>2303</v>
      </c>
      <c r="C117" s="243">
        <v>5176</v>
      </c>
      <c r="D117" s="453">
        <f t="shared" si="1"/>
        <v>1.748477381874837E-06</v>
      </c>
      <c r="E117" s="229"/>
    </row>
    <row r="118" spans="1:5" ht="15">
      <c r="A118" s="229" t="s">
        <v>2304</v>
      </c>
      <c r="B118" s="229" t="s">
        <v>2305</v>
      </c>
      <c r="C118" s="243">
        <v>58617.77</v>
      </c>
      <c r="D118" s="453">
        <f t="shared" si="1"/>
        <v>1.9801361093690372E-05</v>
      </c>
      <c r="E118" s="229"/>
    </row>
    <row r="119" spans="1:5" ht="15">
      <c r="A119" s="229" t="s">
        <v>2306</v>
      </c>
      <c r="B119" s="229" t="s">
        <v>2307</v>
      </c>
      <c r="C119" s="243">
        <v>14623777.07</v>
      </c>
      <c r="D119" s="453">
        <f t="shared" si="1"/>
        <v>0.00493998134553224</v>
      </c>
      <c r="E119" s="229"/>
    </row>
    <row r="120" spans="1:5" ht="15">
      <c r="A120" s="229" t="s">
        <v>2308</v>
      </c>
      <c r="B120" s="229" t="s">
        <v>2309</v>
      </c>
      <c r="C120" s="243">
        <v>6965223.44</v>
      </c>
      <c r="D120" s="453">
        <f t="shared" si="1"/>
        <v>0.002352885557292204</v>
      </c>
      <c r="E120" s="229"/>
    </row>
    <row r="121" spans="1:5" ht="15">
      <c r="A121" s="229" t="s">
        <v>2310</v>
      </c>
      <c r="B121" s="229" t="s">
        <v>2311</v>
      </c>
      <c r="C121" s="243">
        <v>13759619.3</v>
      </c>
      <c r="D121" s="453">
        <f t="shared" si="1"/>
        <v>0.004648064746765549</v>
      </c>
      <c r="E121" s="229"/>
    </row>
    <row r="122" spans="1:5" ht="30.6">
      <c r="A122" s="229" t="s">
        <v>2312</v>
      </c>
      <c r="B122" s="229" t="s">
        <v>2313</v>
      </c>
      <c r="C122" s="243">
        <v>478082073.17</v>
      </c>
      <c r="D122" s="453">
        <f t="shared" si="1"/>
        <v>0.16149839482565223</v>
      </c>
      <c r="E122" s="331" t="s">
        <v>2374</v>
      </c>
    </row>
    <row r="123" spans="1:5" ht="15">
      <c r="A123" s="229" t="s">
        <v>2314</v>
      </c>
      <c r="B123" s="229" t="s">
        <v>2315</v>
      </c>
      <c r="C123" s="243">
        <v>15773431.73</v>
      </c>
      <c r="D123" s="453">
        <f t="shared" si="1"/>
        <v>0.005328340149623625</v>
      </c>
      <c r="E123" s="229"/>
    </row>
    <row r="124" spans="1:5" ht="15">
      <c r="A124" s="229" t="s">
        <v>2316</v>
      </c>
      <c r="B124" s="229" t="s">
        <v>2317</v>
      </c>
      <c r="C124" s="243">
        <v>2613912.09</v>
      </c>
      <c r="D124" s="453">
        <f t="shared" si="1"/>
        <v>0.0008829919180011946</v>
      </c>
      <c r="E124" s="229"/>
    </row>
    <row r="125" spans="1:5" ht="15">
      <c r="A125" s="229" t="s">
        <v>2318</v>
      </c>
      <c r="B125" s="229" t="s">
        <v>2319</v>
      </c>
      <c r="C125" s="243">
        <v>46165988.3</v>
      </c>
      <c r="D125" s="453">
        <f t="shared" si="1"/>
        <v>0.015595090099391104</v>
      </c>
      <c r="E125" s="229"/>
    </row>
    <row r="126" spans="1:5" ht="15">
      <c r="A126" s="229" t="s">
        <v>2320</v>
      </c>
      <c r="B126" s="229" t="s">
        <v>2321</v>
      </c>
      <c r="C126" s="243">
        <v>22588876.77</v>
      </c>
      <c r="D126" s="453">
        <f t="shared" si="1"/>
        <v>0.007630629852067799</v>
      </c>
      <c r="E126" s="229"/>
    </row>
    <row r="127" spans="1:5" ht="20.4">
      <c r="A127" s="229" t="s">
        <v>2322</v>
      </c>
      <c r="B127" s="229" t="s">
        <v>2323</v>
      </c>
      <c r="C127" s="243">
        <v>7906590.55</v>
      </c>
      <c r="D127" s="453">
        <f t="shared" si="1"/>
        <v>0.0026708838377937265</v>
      </c>
      <c r="E127" s="229"/>
    </row>
    <row r="128" spans="1:5" ht="15">
      <c r="A128" s="229" t="s">
        <v>2324</v>
      </c>
      <c r="B128" s="229" t="s">
        <v>2325</v>
      </c>
      <c r="C128" s="243">
        <v>4881333.37</v>
      </c>
      <c r="D128" s="453">
        <f t="shared" si="1"/>
        <v>0.0016489375948291877</v>
      </c>
      <c r="E128" s="229"/>
    </row>
    <row r="129" spans="1:5" ht="15">
      <c r="A129" s="229" t="s">
        <v>2326</v>
      </c>
      <c r="B129" s="229" t="s">
        <v>2327</v>
      </c>
      <c r="C129" s="243">
        <v>1000000</v>
      </c>
      <c r="D129" s="453">
        <f t="shared" si="1"/>
        <v>0.00033780474920302105</v>
      </c>
      <c r="E129" s="229"/>
    </row>
    <row r="130" spans="1:5" ht="15">
      <c r="A130" s="229" t="s">
        <v>2328</v>
      </c>
      <c r="B130" s="229" t="s">
        <v>2329</v>
      </c>
      <c r="C130" s="243">
        <v>5793427.55</v>
      </c>
      <c r="D130" s="453">
        <f t="shared" si="1"/>
        <v>0.0019570473405536226</v>
      </c>
      <c r="E130" s="229"/>
    </row>
    <row r="131" spans="1:5" ht="20.4">
      <c r="A131" s="229" t="s">
        <v>2330</v>
      </c>
      <c r="B131" s="229" t="s">
        <v>2331</v>
      </c>
      <c r="C131" s="243">
        <v>1570945.09</v>
      </c>
      <c r="D131" s="453">
        <f t="shared" si="1"/>
        <v>0.0005306727121391675</v>
      </c>
      <c r="E131" s="229"/>
    </row>
    <row r="132" spans="1:5" ht="15">
      <c r="A132" s="229" t="s">
        <v>2332</v>
      </c>
      <c r="B132" s="229" t="s">
        <v>2333</v>
      </c>
      <c r="C132" s="243">
        <v>563448.25</v>
      </c>
      <c r="D132" s="453">
        <f t="shared" si="1"/>
        <v>0.00019033549478013112</v>
      </c>
      <c r="E132" s="229"/>
    </row>
    <row r="133" spans="1:5" ht="15">
      <c r="A133" s="229" t="s">
        <v>2334</v>
      </c>
      <c r="B133" s="229" t="s">
        <v>2335</v>
      </c>
      <c r="C133" s="243">
        <v>15786260</v>
      </c>
      <c r="D133" s="453">
        <f t="shared" si="1"/>
        <v>0.005332673600153683</v>
      </c>
      <c r="E133" s="229"/>
    </row>
    <row r="134" spans="1:5" ht="15">
      <c r="A134" s="229" t="s">
        <v>2336</v>
      </c>
      <c r="B134" s="229" t="s">
        <v>2337</v>
      </c>
      <c r="C134" s="243">
        <v>75858554.04</v>
      </c>
      <c r="D134" s="453">
        <f t="shared" si="1"/>
        <v>0.025625379822386024</v>
      </c>
      <c r="E134" s="229"/>
    </row>
    <row r="135" spans="1:5" ht="15">
      <c r="A135" s="229" t="s">
        <v>2338</v>
      </c>
      <c r="B135" s="229" t="s">
        <v>2339</v>
      </c>
      <c r="C135" s="243">
        <v>88947.18</v>
      </c>
      <c r="D135" s="453">
        <f t="shared" si="1"/>
        <v>3.004677983221597E-05</v>
      </c>
      <c r="E135" s="229"/>
    </row>
    <row r="136" spans="1:5" ht="15">
      <c r="A136" s="229" t="s">
        <v>2340</v>
      </c>
      <c r="B136" s="229" t="s">
        <v>2341</v>
      </c>
      <c r="C136" s="243">
        <v>13907481.46</v>
      </c>
      <c r="D136" s="453">
        <f t="shared" si="1"/>
        <v>0.004698013286640965</v>
      </c>
      <c r="E136" s="229"/>
    </row>
    <row r="137" spans="1:5" ht="15">
      <c r="A137" s="229" t="s">
        <v>2342</v>
      </c>
      <c r="B137" s="229" t="s">
        <v>2343</v>
      </c>
      <c r="C137" s="243">
        <v>142249.25</v>
      </c>
      <c r="D137" s="453">
        <f aca="true" t="shared" si="2" ref="D137:D152">C137/$C$153</f>
        <v>4.8052472220567845E-05</v>
      </c>
      <c r="E137" s="229"/>
    </row>
    <row r="138" spans="1:5" ht="15">
      <c r="A138" s="229" t="s">
        <v>2344</v>
      </c>
      <c r="B138" s="229" t="s">
        <v>2345</v>
      </c>
      <c r="C138" s="243">
        <v>203544.56</v>
      </c>
      <c r="D138" s="453">
        <f t="shared" si="2"/>
        <v>6.875831904243927E-05</v>
      </c>
      <c r="E138" s="229"/>
    </row>
    <row r="139" spans="1:5" ht="15">
      <c r="A139" s="229" t="s">
        <v>2346</v>
      </c>
      <c r="B139" s="229" t="s">
        <v>2347</v>
      </c>
      <c r="C139" s="243">
        <v>38405145.16</v>
      </c>
      <c r="D139" s="453">
        <f t="shared" si="2"/>
        <v>0.012973440428879417</v>
      </c>
      <c r="E139" s="229"/>
    </row>
    <row r="140" spans="1:5" ht="15">
      <c r="A140" s="229" t="s">
        <v>2348</v>
      </c>
      <c r="B140" s="229" t="s">
        <v>1103</v>
      </c>
      <c r="C140" s="243">
        <v>7296434.36</v>
      </c>
      <c r="D140" s="453">
        <f t="shared" si="2"/>
        <v>0.0024647701790561057</v>
      </c>
      <c r="E140" s="229"/>
    </row>
    <row r="141" spans="1:5" ht="20.4">
      <c r="A141" s="229" t="s">
        <v>2349</v>
      </c>
      <c r="B141" s="229" t="s">
        <v>2350</v>
      </c>
      <c r="C141" s="243">
        <v>9294083.35</v>
      </c>
      <c r="D141" s="453">
        <f t="shared" si="2"/>
        <v>0.0031395854951187237</v>
      </c>
      <c r="E141" s="229"/>
    </row>
    <row r="142" spans="1:5" ht="15">
      <c r="A142" s="229" t="s">
        <v>2351</v>
      </c>
      <c r="B142" s="229" t="s">
        <v>2352</v>
      </c>
      <c r="C142" s="243">
        <v>124036.53</v>
      </c>
      <c r="D142" s="453">
        <f t="shared" si="2"/>
        <v>4.1900128908663E-05</v>
      </c>
      <c r="E142" s="229"/>
    </row>
    <row r="143" spans="1:5" ht="15">
      <c r="A143" s="229" t="s">
        <v>2353</v>
      </c>
      <c r="B143" s="229" t="s">
        <v>2354</v>
      </c>
      <c r="C143" s="243">
        <v>8256227.29</v>
      </c>
      <c r="D143" s="453">
        <f t="shared" si="2"/>
        <v>0.0027889927890615883</v>
      </c>
      <c r="E143" s="229"/>
    </row>
    <row r="144" spans="1:5" ht="15">
      <c r="A144" s="229" t="s">
        <v>2355</v>
      </c>
      <c r="B144" s="229" t="s">
        <v>2356</v>
      </c>
      <c r="C144" s="243">
        <v>9115342.85</v>
      </c>
      <c r="D144" s="453">
        <f t="shared" si="2"/>
        <v>0.003079206105343801</v>
      </c>
      <c r="E144" s="229"/>
    </row>
    <row r="145" spans="1:5" ht="15">
      <c r="A145" s="229" t="s">
        <v>2357</v>
      </c>
      <c r="B145" s="229" t="s">
        <v>2358</v>
      </c>
      <c r="C145" s="243">
        <v>4.05</v>
      </c>
      <c r="D145" s="453">
        <f t="shared" si="2"/>
        <v>1.3681092342722353E-09</v>
      </c>
      <c r="E145" s="229"/>
    </row>
    <row r="146" spans="1:5" ht="15">
      <c r="A146" s="229" t="s">
        <v>2359</v>
      </c>
      <c r="B146" s="229" t="s">
        <v>2360</v>
      </c>
      <c r="C146" s="243">
        <v>1229928.25</v>
      </c>
      <c r="D146" s="453">
        <f t="shared" si="2"/>
        <v>0.0004154756040289606</v>
      </c>
      <c r="E146" s="229"/>
    </row>
    <row r="147" spans="1:5" ht="15">
      <c r="A147" s="229" t="s">
        <v>2361</v>
      </c>
      <c r="B147" s="229" t="s">
        <v>2362</v>
      </c>
      <c r="C147" s="243">
        <v>38067195.08</v>
      </c>
      <c r="D147" s="453">
        <f t="shared" si="2"/>
        <v>0.012859279286861878</v>
      </c>
      <c r="E147" s="229"/>
    </row>
    <row r="148" spans="1:5" ht="15">
      <c r="A148" s="229" t="s">
        <v>2363</v>
      </c>
      <c r="B148" s="229" t="s">
        <v>2364</v>
      </c>
      <c r="C148" s="243">
        <v>9239413.02</v>
      </c>
      <c r="D148" s="453">
        <f t="shared" si="2"/>
        <v>0.0031211175980042274</v>
      </c>
      <c r="E148" s="229"/>
    </row>
    <row r="149" spans="1:5" ht="15">
      <c r="A149" s="229" t="s">
        <v>2365</v>
      </c>
      <c r="B149" s="229" t="s">
        <v>2366</v>
      </c>
      <c r="C149" s="243">
        <v>166226986.98</v>
      </c>
      <c r="D149" s="453">
        <f t="shared" si="2"/>
        <v>0.05615226564755275</v>
      </c>
      <c r="E149" s="229"/>
    </row>
    <row r="150" spans="1:5" ht="20.4">
      <c r="A150" s="229" t="s">
        <v>2367</v>
      </c>
      <c r="B150" s="229" t="s">
        <v>2368</v>
      </c>
      <c r="C150" s="243">
        <v>2247509.84</v>
      </c>
      <c r="D150" s="453">
        <f t="shared" si="2"/>
        <v>0.000759219497832522</v>
      </c>
      <c r="E150" s="229"/>
    </row>
    <row r="151" spans="1:5" ht="20.4">
      <c r="A151" s="229" t="s">
        <v>2369</v>
      </c>
      <c r="B151" s="229" t="s">
        <v>2370</v>
      </c>
      <c r="C151" s="243">
        <v>687931.68</v>
      </c>
      <c r="D151" s="453">
        <f t="shared" si="2"/>
        <v>0.00023238658863121298</v>
      </c>
      <c r="E151" s="229"/>
    </row>
    <row r="152" spans="1:5" ht="15">
      <c r="A152" s="229" t="s">
        <v>2371</v>
      </c>
      <c r="B152" s="229" t="s">
        <v>2372</v>
      </c>
      <c r="C152" s="243">
        <v>2631265.32</v>
      </c>
      <c r="D152" s="453">
        <f t="shared" si="2"/>
        <v>0.0008888539215092069</v>
      </c>
      <c r="E152" s="229"/>
    </row>
    <row r="153" spans="1:5" ht="15">
      <c r="A153" s="242"/>
      <c r="B153" s="242" t="s">
        <v>357</v>
      </c>
      <c r="C153" s="241">
        <f>SUM(C8:C152)</f>
        <v>2960289937.7800007</v>
      </c>
      <c r="D153" s="454">
        <f>SUM(D8:D152)</f>
        <v>0.9999999999999996</v>
      </c>
      <c r="E153" s="29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scale="6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F9" sqref="F9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1875" style="60" customWidth="1"/>
    <col min="9" max="16384" width="11.421875" style="6" customWidth="1"/>
  </cols>
  <sheetData>
    <row r="2" spans="1:5" ht="15" customHeight="1">
      <c r="A2" s="503" t="s">
        <v>142</v>
      </c>
      <c r="B2" s="504"/>
      <c r="C2" s="122"/>
      <c r="D2" s="123"/>
      <c r="E2" s="123"/>
    </row>
    <row r="3" spans="1:5" ht="10.8" thickBot="1">
      <c r="A3" s="15"/>
      <c r="B3" s="15"/>
      <c r="C3" s="122"/>
      <c r="D3" s="123"/>
      <c r="E3" s="123"/>
    </row>
    <row r="4" spans="1:5" ht="14.1" customHeight="1">
      <c r="A4" s="137" t="s">
        <v>233</v>
      </c>
      <c r="B4" s="94"/>
      <c r="C4" s="124"/>
      <c r="D4" s="125"/>
      <c r="E4" s="126"/>
    </row>
    <row r="5" spans="1:5" ht="14.1" customHeight="1">
      <c r="A5" s="139" t="s">
        <v>143</v>
      </c>
      <c r="B5" s="12"/>
      <c r="C5" s="22"/>
      <c r="D5" s="35"/>
      <c r="E5" s="127"/>
    </row>
    <row r="6" spans="1:5" ht="14.1" customHeight="1">
      <c r="A6" s="139" t="s">
        <v>172</v>
      </c>
      <c r="B6" s="105"/>
      <c r="C6" s="105"/>
      <c r="D6" s="105"/>
      <c r="E6" s="106"/>
    </row>
    <row r="7" spans="1:5" ht="14.1" customHeight="1">
      <c r="A7" s="156" t="s">
        <v>205</v>
      </c>
      <c r="B7" s="12"/>
      <c r="C7" s="22"/>
      <c r="D7" s="35"/>
      <c r="E7" s="127"/>
    </row>
    <row r="8" spans="1:5" ht="14.1" customHeight="1" thickBot="1">
      <c r="A8" s="151" t="s">
        <v>206</v>
      </c>
      <c r="B8" s="97"/>
      <c r="C8" s="120"/>
      <c r="D8" s="128"/>
      <c r="E8" s="129"/>
    </row>
    <row r="9" spans="1:5" ht="15">
      <c r="A9" s="88"/>
      <c r="B9" s="88"/>
      <c r="C9" s="4"/>
      <c r="D9" s="130"/>
      <c r="E9" s="130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"/>
  <sheetViews>
    <sheetView view="pageBreakPreview" zoomScaleSheetLayoutView="100" workbookViewId="0" topLeftCell="A1">
      <selection activeCell="A1" sqref="A1:G9"/>
    </sheetView>
  </sheetViews>
  <sheetFormatPr defaultColWidth="11.421875" defaultRowHeight="15"/>
  <cols>
    <col min="1" max="1" width="22.2812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1875" style="89" customWidth="1"/>
  </cols>
  <sheetData>
    <row r="1" spans="1:7" s="12" customFormat="1" ht="11.25" customHeight="1">
      <c r="A1" s="21" t="s">
        <v>43</v>
      </c>
      <c r="B1" s="21"/>
      <c r="C1" s="13"/>
      <c r="D1" s="13"/>
      <c r="E1" s="13"/>
      <c r="F1" s="340"/>
      <c r="G1" s="5"/>
    </row>
    <row r="2" spans="1:5" s="12" customFormat="1" ht="11.25" customHeight="1">
      <c r="A2" s="21" t="s">
        <v>0</v>
      </c>
      <c r="B2" s="21"/>
      <c r="C2" s="13"/>
      <c r="D2" s="13"/>
      <c r="E2" s="13"/>
    </row>
    <row r="3" spans="3:5" s="12" customFormat="1" ht="15">
      <c r="C3" s="13"/>
      <c r="D3" s="13"/>
      <c r="E3" s="13"/>
    </row>
    <row r="4" spans="3:5" s="12" customFormat="1" ht="15">
      <c r="C4" s="13"/>
      <c r="D4" s="13"/>
      <c r="E4" s="13"/>
    </row>
    <row r="5" spans="1:7" s="12" customFormat="1" ht="11.25" customHeight="1">
      <c r="A5" s="208" t="s">
        <v>365</v>
      </c>
      <c r="B5" s="208"/>
      <c r="C5" s="13"/>
      <c r="D5" s="13"/>
      <c r="E5" s="13"/>
      <c r="G5" s="189" t="s">
        <v>364</v>
      </c>
    </row>
    <row r="6" spans="1:5" s="24" customFormat="1" ht="15">
      <c r="A6" s="269"/>
      <c r="B6" s="269"/>
      <c r="C6" s="23"/>
      <c r="D6" s="321"/>
      <c r="E6" s="321"/>
    </row>
    <row r="7" spans="1:7" ht="15" customHeight="1">
      <c r="A7" s="219" t="s">
        <v>45</v>
      </c>
      <c r="B7" s="218" t="s">
        <v>46</v>
      </c>
      <c r="C7" s="280" t="s">
        <v>47</v>
      </c>
      <c r="D7" s="280" t="s">
        <v>48</v>
      </c>
      <c r="E7" s="339" t="s">
        <v>363</v>
      </c>
      <c r="F7" s="302" t="s">
        <v>239</v>
      </c>
      <c r="G7" s="302" t="s">
        <v>335</v>
      </c>
    </row>
    <row r="8" spans="1:7" ht="15">
      <c r="A8" s="229" t="s">
        <v>2375</v>
      </c>
      <c r="B8" s="229" t="s">
        <v>2376</v>
      </c>
      <c r="C8" s="243">
        <v>11431325361.55</v>
      </c>
      <c r="D8" s="243">
        <v>11197956184.25</v>
      </c>
      <c r="E8" s="243">
        <f>D8-C8</f>
        <v>-233369177.29999924</v>
      </c>
      <c r="F8" s="301"/>
      <c r="G8" s="274"/>
    </row>
    <row r="9" spans="1:7" ht="15">
      <c r="A9" s="272"/>
      <c r="B9" s="242" t="s">
        <v>362</v>
      </c>
      <c r="C9" s="230">
        <f>SUM(C8:C8)</f>
        <v>11431325361.55</v>
      </c>
      <c r="D9" s="230">
        <f>SUM(D8:D8)</f>
        <v>11197956184.25</v>
      </c>
      <c r="E9" s="210">
        <f>SUM(E8:E8)</f>
        <v>-233369177.29999924</v>
      </c>
      <c r="F9" s="338"/>
      <c r="G9" s="338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SheetLayoutView="110" workbookViewId="0" topLeftCell="A1">
      <selection activeCell="F20" sqref="F20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1875" style="6" customWidth="1"/>
  </cols>
  <sheetData>
    <row r="2" spans="1:7" ht="15" customHeight="1">
      <c r="A2" s="503" t="s">
        <v>142</v>
      </c>
      <c r="B2" s="504"/>
      <c r="C2" s="88"/>
      <c r="D2" s="88"/>
      <c r="E2" s="88"/>
      <c r="F2" s="88"/>
      <c r="G2" s="88"/>
    </row>
    <row r="3" spans="1:7" ht="10.8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233</v>
      </c>
      <c r="B4" s="94"/>
      <c r="C4" s="94"/>
      <c r="D4" s="94"/>
      <c r="E4" s="94"/>
      <c r="F4" s="94"/>
      <c r="G4" s="95"/>
    </row>
    <row r="5" spans="1:7" ht="14.1" customHeight="1">
      <c r="A5" s="139" t="s">
        <v>143</v>
      </c>
      <c r="B5" s="12"/>
      <c r="C5" s="12"/>
      <c r="D5" s="12"/>
      <c r="E5" s="12"/>
      <c r="F5" s="12"/>
      <c r="G5" s="96"/>
    </row>
    <row r="6" spans="1:7" ht="14.1" customHeight="1">
      <c r="A6" s="168" t="s">
        <v>207</v>
      </c>
      <c r="B6" s="92"/>
      <c r="C6" s="92"/>
      <c r="D6" s="92"/>
      <c r="E6" s="92"/>
      <c r="F6" s="92"/>
      <c r="G6" s="93"/>
    </row>
    <row r="7" spans="1:7" ht="14.1" customHeight="1">
      <c r="A7" s="139" t="s">
        <v>168</v>
      </c>
      <c r="B7" s="92"/>
      <c r="C7" s="92"/>
      <c r="D7" s="92"/>
      <c r="E7" s="92"/>
      <c r="F7" s="92"/>
      <c r="G7" s="93"/>
    </row>
    <row r="8" spans="1:7" ht="14.1" customHeight="1">
      <c r="A8" s="139" t="s">
        <v>208</v>
      </c>
      <c r="B8" s="12"/>
      <c r="C8" s="12"/>
      <c r="D8" s="12"/>
      <c r="E8" s="12"/>
      <c r="F8" s="12"/>
      <c r="G8" s="96"/>
    </row>
    <row r="9" spans="1:7" ht="14.1" customHeight="1">
      <c r="A9" s="139" t="s">
        <v>209</v>
      </c>
      <c r="B9" s="92"/>
      <c r="C9" s="92"/>
      <c r="D9" s="92"/>
      <c r="E9" s="92"/>
      <c r="F9" s="92"/>
      <c r="G9" s="93"/>
    </row>
    <row r="10" spans="1:7" ht="14.1" customHeight="1" thickBot="1">
      <c r="A10" s="144" t="s">
        <v>210</v>
      </c>
      <c r="B10" s="97"/>
      <c r="C10" s="97"/>
      <c r="D10" s="97"/>
      <c r="E10" s="97"/>
      <c r="F10" s="97"/>
      <c r="G10" s="98"/>
    </row>
    <row r="11" spans="1:7" ht="15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"/>
  <sheetViews>
    <sheetView view="pageBreakPreview" zoomScaleSheetLayoutView="100" workbookViewId="0" topLeftCell="A1">
      <selection activeCell="A1" sqref="A1:F10"/>
    </sheetView>
  </sheetViews>
  <sheetFormatPr defaultColWidth="11.421875" defaultRowHeight="15"/>
  <cols>
    <col min="1" max="1" width="22.0039062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1875" style="89" customWidth="1"/>
  </cols>
  <sheetData>
    <row r="1" spans="1:6" s="12" customFormat="1" ht="15">
      <c r="A1" s="21" t="s">
        <v>43</v>
      </c>
      <c r="B1" s="21"/>
      <c r="C1" s="13"/>
      <c r="D1" s="13"/>
      <c r="E1" s="13"/>
      <c r="F1" s="5"/>
    </row>
    <row r="2" spans="1:5" s="12" customFormat="1" ht="15">
      <c r="A2" s="21" t="s">
        <v>0</v>
      </c>
      <c r="B2" s="21"/>
      <c r="C2" s="13"/>
      <c r="D2" s="13"/>
      <c r="E2" s="13"/>
    </row>
    <row r="3" spans="3:5" s="12" customFormat="1" ht="15">
      <c r="C3" s="13"/>
      <c r="D3" s="13"/>
      <c r="E3" s="13"/>
    </row>
    <row r="4" spans="3:5" s="12" customFormat="1" ht="15">
      <c r="C4" s="13"/>
      <c r="D4" s="13"/>
      <c r="E4" s="13"/>
    </row>
    <row r="5" spans="1:6" s="12" customFormat="1" ht="11.25" customHeight="1">
      <c r="A5" s="208" t="s">
        <v>368</v>
      </c>
      <c r="B5" s="208"/>
      <c r="C5" s="13"/>
      <c r="D5" s="13"/>
      <c r="E5" s="13"/>
      <c r="F5" s="189" t="s">
        <v>367</v>
      </c>
    </row>
    <row r="6" spans="1:5" s="24" customFormat="1" ht="15">
      <c r="A6" s="269"/>
      <c r="B6" s="269"/>
      <c r="C6" s="23"/>
      <c r="D6" s="321"/>
      <c r="E6" s="321"/>
    </row>
    <row r="7" spans="1:6" ht="15" customHeight="1">
      <c r="A7" s="219" t="s">
        <v>45</v>
      </c>
      <c r="B7" s="218" t="s">
        <v>46</v>
      </c>
      <c r="C7" s="280" t="s">
        <v>47</v>
      </c>
      <c r="D7" s="280" t="s">
        <v>48</v>
      </c>
      <c r="E7" s="339" t="s">
        <v>363</v>
      </c>
      <c r="F7" s="339" t="s">
        <v>335</v>
      </c>
    </row>
    <row r="8" spans="1:6" ht="15">
      <c r="A8" s="229" t="s">
        <v>2377</v>
      </c>
      <c r="B8" s="229" t="s">
        <v>2378</v>
      </c>
      <c r="C8" s="227">
        <v>1340485239.26</v>
      </c>
      <c r="D8" s="243">
        <v>1485732096.88</v>
      </c>
      <c r="E8" s="243">
        <f>D8-C8</f>
        <v>145246857.62000012</v>
      </c>
      <c r="F8" s="341"/>
    </row>
    <row r="9" spans="1:6" ht="15">
      <c r="A9" s="229" t="s">
        <v>2379</v>
      </c>
      <c r="B9" s="229" t="s">
        <v>2380</v>
      </c>
      <c r="C9" s="227">
        <v>-14247586.28</v>
      </c>
      <c r="D9" s="243">
        <v>1023528479.13</v>
      </c>
      <c r="E9" s="243">
        <f>D9-C9</f>
        <v>1037776065.41</v>
      </c>
      <c r="F9" s="341"/>
    </row>
    <row r="10" spans="1:6" ht="15">
      <c r="A10" s="242"/>
      <c r="B10" s="242" t="s">
        <v>366</v>
      </c>
      <c r="C10" s="241">
        <f>SUM(C8:C9)</f>
        <v>1326237652.98</v>
      </c>
      <c r="D10" s="241">
        <f>SUM(D8:D9)</f>
        <v>2509260576.01</v>
      </c>
      <c r="E10" s="241">
        <f>SUM(E8:E9)</f>
        <v>1183022923.0300002</v>
      </c>
      <c r="F10" s="242"/>
    </row>
  </sheetData>
  <protectedRanges>
    <protectedRange sqref="F10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view="pageBreakPreview" zoomScaleSheetLayoutView="100" workbookViewId="0" topLeftCell="A1">
      <selection activeCell="B8" sqref="B8"/>
    </sheetView>
  </sheetViews>
  <sheetFormatPr defaultColWidth="11.421875" defaultRowHeight="15"/>
  <cols>
    <col min="1" max="1" width="22.28125" style="89" customWidth="1"/>
    <col min="2" max="2" width="37.140625" style="89" bestFit="1" customWidth="1"/>
    <col min="3" max="3" width="10.8515625" style="7" bestFit="1" customWidth="1"/>
    <col min="4" max="6" width="10.00390625" style="7" bestFit="1" customWidth="1"/>
    <col min="7" max="7" width="8.7109375" style="7" bestFit="1" customWidth="1"/>
    <col min="8" max="8" width="12.00390625" style="7" bestFit="1" customWidth="1"/>
    <col min="9" max="10" width="11.421875" style="89" customWidth="1"/>
    <col min="11" max="16384" width="11.421875" style="89" customWidth="1"/>
  </cols>
  <sheetData>
    <row r="1" spans="1:8" ht="15">
      <c r="A1" s="3" t="s">
        <v>43</v>
      </c>
      <c r="B1" s="3"/>
      <c r="H1" s="251"/>
    </row>
    <row r="2" spans="1:5" ht="15">
      <c r="A2" s="3" t="s">
        <v>138</v>
      </c>
      <c r="B2" s="3"/>
      <c r="C2" s="9"/>
      <c r="D2" s="9"/>
      <c r="E2" s="9"/>
    </row>
    <row r="3" spans="2:5" ht="15">
      <c r="B3" s="3"/>
      <c r="C3" s="9"/>
      <c r="D3" s="9"/>
      <c r="E3" s="9"/>
    </row>
    <row r="5" spans="1:8" s="247" customFormat="1" ht="11.25" customHeight="1">
      <c r="A5" s="250" t="s">
        <v>255</v>
      </c>
      <c r="B5" s="250"/>
      <c r="C5" s="249"/>
      <c r="D5" s="249"/>
      <c r="E5" s="249"/>
      <c r="F5" s="7"/>
      <c r="G5" s="7"/>
      <c r="H5" s="248" t="s">
        <v>252</v>
      </c>
    </row>
    <row r="6" spans="1:8" ht="15">
      <c r="A6" s="240"/>
      <c r="B6" s="240"/>
      <c r="C6" s="238"/>
      <c r="D6" s="238"/>
      <c r="E6" s="238"/>
      <c r="F6" s="238"/>
      <c r="G6" s="238"/>
      <c r="H6" s="238"/>
    </row>
    <row r="7" spans="1:8" ht="15" customHeight="1">
      <c r="A7" s="219" t="s">
        <v>45</v>
      </c>
      <c r="B7" s="218" t="s">
        <v>46</v>
      </c>
      <c r="C7" s="216" t="s">
        <v>240</v>
      </c>
      <c r="D7" s="246">
        <v>2016</v>
      </c>
      <c r="E7" s="246">
        <v>2015</v>
      </c>
      <c r="F7" s="245" t="s">
        <v>251</v>
      </c>
      <c r="G7" s="245" t="s">
        <v>250</v>
      </c>
      <c r="H7" s="244" t="s">
        <v>249</v>
      </c>
    </row>
    <row r="8" spans="1:8" ht="15">
      <c r="A8" s="229" t="s">
        <v>531</v>
      </c>
      <c r="B8" s="229" t="s">
        <v>532</v>
      </c>
      <c r="C8" s="243">
        <v>0</v>
      </c>
      <c r="D8" s="243">
        <f>VLOOKUP(A8,'[1]ESF-02 '!$A$8:$D$13,4,0)</f>
        <v>79356.55</v>
      </c>
      <c r="E8" s="243">
        <f>VLOOKUP(A8,'[1]ESF-02 '!$A$8:$E$13,5,0)</f>
        <v>79356.55</v>
      </c>
      <c r="F8" s="243">
        <f>VLOOKUP(A8,'[1]ESF-02 '!$A$8:$F$13,6,0)</f>
        <v>78907.25</v>
      </c>
      <c r="G8" s="243">
        <f>VLOOKUP(A8,'[1]ESF-02 '!$A$8:$G$13,7,0)</f>
        <v>76211.67</v>
      </c>
      <c r="H8" s="243">
        <f>VLOOKUP(A8,'[1]ESF-02 '!$A$8:$H$13,8,0)</f>
        <v>86255.84</v>
      </c>
    </row>
    <row r="9" spans="1:8" ht="15">
      <c r="A9" s="229" t="s">
        <v>533</v>
      </c>
      <c r="B9" s="229" t="s">
        <v>534</v>
      </c>
      <c r="C9" s="243">
        <v>9794796.57</v>
      </c>
      <c r="D9" s="243">
        <f>VLOOKUP(A9,'[1]ESF-02 '!$A$8:$D$13,4,0)</f>
        <v>2092959.74</v>
      </c>
      <c r="E9" s="243">
        <f>VLOOKUP(A9,'[1]ESF-02 '!$A$8:$E$13,5,0)</f>
        <v>79356.55</v>
      </c>
      <c r="F9" s="243">
        <f>VLOOKUP(A9,'[1]ESF-02 '!$A$8:$F$13,6,0)</f>
        <v>4527406.57</v>
      </c>
      <c r="G9" s="243">
        <f>VLOOKUP(A9,'[1]ESF-02 '!$A$8:$G$13,7,0)</f>
        <v>0</v>
      </c>
      <c r="H9" s="243">
        <f>VLOOKUP(A9,'[1]ESF-02 '!$A$8:$H$13,8,0)</f>
        <v>0</v>
      </c>
    </row>
    <row r="10" spans="1:8" ht="15">
      <c r="A10" s="229" t="s">
        <v>535</v>
      </c>
      <c r="B10" s="229" t="s">
        <v>536</v>
      </c>
      <c r="C10" s="243">
        <v>89934.8</v>
      </c>
      <c r="D10" s="243">
        <f>VLOOKUP(A10,'[1]ESF-02 '!$A$8:$D$13,4,0)</f>
        <v>79180.25</v>
      </c>
      <c r="E10" s="243">
        <f>VLOOKUP(A10,'[1]ESF-02 '!$A$8:$E$13,5,0)</f>
        <v>79356.55</v>
      </c>
      <c r="F10" s="243">
        <f>VLOOKUP(A10,'[1]ESF-02 '!$A$8:$F$13,6,0)</f>
        <v>18823.36</v>
      </c>
      <c r="G10" s="243">
        <f>VLOOKUP(A10,'[1]ESF-02 '!$A$8:$G$13,7,0)</f>
        <v>18823.36</v>
      </c>
      <c r="H10" s="243">
        <f>VLOOKUP(A10,'[1]ESF-02 '!$A$8:$H$13,8,0)</f>
        <v>0</v>
      </c>
    </row>
    <row r="11" spans="1:8" ht="15">
      <c r="A11" s="229" t="s">
        <v>537</v>
      </c>
      <c r="B11" s="229" t="s">
        <v>538</v>
      </c>
      <c r="C11" s="243">
        <v>811942.77</v>
      </c>
      <c r="D11" s="243">
        <f>VLOOKUP(A11,'[1]ESF-02 '!$A$8:$D$13,4,0)</f>
        <v>0</v>
      </c>
      <c r="E11" s="243">
        <f>VLOOKUP(A11,'[1]ESF-02 '!$A$8:$E$13,5,0)</f>
        <v>2030000</v>
      </c>
      <c r="F11" s="243">
        <f>VLOOKUP(A11,'[1]ESF-02 '!$A$8:$F$13,6,0)</f>
        <v>0</v>
      </c>
      <c r="G11" s="243">
        <f>VLOOKUP(A11,'[1]ESF-02 '!$A$8:$G$13,7,0)</f>
        <v>0</v>
      </c>
      <c r="H11" s="243">
        <f>VLOOKUP(A11,'[1]ESF-02 '!$A$8:$H$13,8,0)</f>
        <v>0</v>
      </c>
    </row>
    <row r="12" spans="1:8" ht="15">
      <c r="A12" s="229" t="s">
        <v>539</v>
      </c>
      <c r="B12" s="229" t="s">
        <v>540</v>
      </c>
      <c r="C12" s="243">
        <v>627169.46</v>
      </c>
      <c r="D12" s="243">
        <f>VLOOKUP(A12,'[1]ESF-02 '!$A$8:$D$13,4,0)</f>
        <v>87930.25</v>
      </c>
      <c r="E12" s="243">
        <f>VLOOKUP(A12,'[1]ESF-02 '!$A$8:$E$13,5,0)</f>
        <v>79356.55</v>
      </c>
      <c r="F12" s="243">
        <f>VLOOKUP(A12,'[1]ESF-02 '!$A$8:$F$13,6,0)</f>
        <v>0</v>
      </c>
      <c r="G12" s="243">
        <f>VLOOKUP(A12,'[1]ESF-02 '!$A$8:$G$13,7,0)</f>
        <v>0</v>
      </c>
      <c r="H12" s="243">
        <f>VLOOKUP(A12,'[1]ESF-02 '!$A$8:$H$13,8,0)</f>
        <v>0</v>
      </c>
    </row>
    <row r="13" spans="1:8" ht="15">
      <c r="A13" s="242"/>
      <c r="B13" s="242" t="s">
        <v>254</v>
      </c>
      <c r="C13" s="241">
        <f>SUM(C8:C12)</f>
        <v>11323843.600000001</v>
      </c>
      <c r="D13" s="241">
        <f aca="true" t="shared" si="0" ref="D13:H13">SUM(D8:D12)</f>
        <v>2339426.79</v>
      </c>
      <c r="E13" s="241">
        <f t="shared" si="0"/>
        <v>2347426.1999999997</v>
      </c>
      <c r="F13" s="241">
        <f t="shared" si="0"/>
        <v>4625137.180000001</v>
      </c>
      <c r="G13" s="241">
        <f t="shared" si="0"/>
        <v>95035.03</v>
      </c>
      <c r="H13" s="241">
        <f t="shared" si="0"/>
        <v>86255.84</v>
      </c>
    </row>
    <row r="14" spans="1:8" ht="15">
      <c r="A14" s="60"/>
      <c r="B14" s="60"/>
      <c r="C14" s="222"/>
      <c r="D14" s="222"/>
      <c r="E14" s="222"/>
      <c r="F14" s="222"/>
      <c r="G14" s="222"/>
      <c r="H14" s="222"/>
    </row>
    <row r="15" spans="1:8" ht="15">
      <c r="A15" s="60"/>
      <c r="B15" s="60"/>
      <c r="C15" s="222"/>
      <c r="D15" s="222"/>
      <c r="E15" s="222"/>
      <c r="F15" s="222"/>
      <c r="G15" s="222"/>
      <c r="H15" s="222"/>
    </row>
    <row r="16" spans="1:8" s="247" customFormat="1" ht="11.25" customHeight="1">
      <c r="A16" s="250" t="s">
        <v>253</v>
      </c>
      <c r="B16" s="250"/>
      <c r="C16" s="249"/>
      <c r="D16" s="249"/>
      <c r="E16" s="249"/>
      <c r="F16" s="7"/>
      <c r="G16" s="7"/>
      <c r="H16" s="248" t="s">
        <v>252</v>
      </c>
    </row>
    <row r="17" spans="1:8" ht="15">
      <c r="A17" s="240"/>
      <c r="B17" s="240"/>
      <c r="C17" s="238"/>
      <c r="D17" s="238"/>
      <c r="E17" s="238"/>
      <c r="F17" s="238"/>
      <c r="G17" s="238"/>
      <c r="H17" s="238"/>
    </row>
    <row r="18" spans="1:8" ht="15" customHeight="1">
      <c r="A18" s="219" t="s">
        <v>45</v>
      </c>
      <c r="B18" s="218" t="s">
        <v>46</v>
      </c>
      <c r="C18" s="216" t="s">
        <v>240</v>
      </c>
      <c r="D18" s="246">
        <v>2016</v>
      </c>
      <c r="E18" s="246">
        <v>2015</v>
      </c>
      <c r="F18" s="245" t="s">
        <v>251</v>
      </c>
      <c r="G18" s="245" t="s">
        <v>250</v>
      </c>
      <c r="H18" s="244" t="s">
        <v>249</v>
      </c>
    </row>
    <row r="19" spans="1:8" ht="15">
      <c r="A19" s="229" t="s">
        <v>541</v>
      </c>
      <c r="B19" s="229" t="s">
        <v>542</v>
      </c>
      <c r="C19" s="243">
        <v>1247973.8</v>
      </c>
      <c r="D19" s="243">
        <f>VLOOKUP(A19,'[1]ESF-02 '!$A$20:$D$31,4,0)</f>
        <v>1625928.1</v>
      </c>
      <c r="E19" s="243">
        <f>VLOOKUP(A19,'[1]ESF-02 '!$A$20:$E$31,5,0)</f>
        <v>333564.2</v>
      </c>
      <c r="F19" s="243">
        <f>VLOOKUP(A19,'[1]ESF-02 '!$A$20:$F$31,6,0)</f>
        <v>75459.4</v>
      </c>
      <c r="G19" s="243">
        <f>VLOOKUP(A19,'[1]ESF-02 '!$A$20:$G$31,7,0)</f>
        <v>43500</v>
      </c>
      <c r="H19" s="243">
        <f>VLOOKUP(A19,'[1]ESF-02 '!$A$20:$H$31,8,0)</f>
        <v>0</v>
      </c>
    </row>
    <row r="20" spans="1:8" ht="15">
      <c r="A20" s="229" t="s">
        <v>543</v>
      </c>
      <c r="B20" s="229" t="s">
        <v>544</v>
      </c>
      <c r="C20" s="243">
        <v>6971.01</v>
      </c>
      <c r="D20" s="243">
        <f>VLOOKUP(A20,'[1]ESF-02 '!$A$20:$D$31,4,0)</f>
        <v>479.78</v>
      </c>
      <c r="E20" s="243">
        <f>VLOOKUP(A20,'[1]ESF-02 '!$A$20:$E$31,5,0)</f>
        <v>1234.3</v>
      </c>
      <c r="F20" s="243">
        <f>VLOOKUP(A20,'[1]ESF-02 '!$A$20:$F$31,6,0)</f>
        <v>1314.62</v>
      </c>
      <c r="G20" s="243">
        <f>VLOOKUP(A20,'[1]ESF-02 '!$A$20:$G$31,7,0)</f>
        <v>204.6</v>
      </c>
      <c r="H20" s="243">
        <f>VLOOKUP(A20,'[1]ESF-02 '!$A$20:$H$31,8,0)</f>
        <v>0</v>
      </c>
    </row>
    <row r="21" spans="1:8" ht="15">
      <c r="A21" s="229" t="s">
        <v>545</v>
      </c>
      <c r="B21" s="229" t="s">
        <v>546</v>
      </c>
      <c r="C21" s="243">
        <v>12149.12</v>
      </c>
      <c r="D21" s="243">
        <f>VLOOKUP(A21,'[1]ESF-02 '!$A$20:$D$31,4,0)</f>
        <v>3981.45</v>
      </c>
      <c r="E21" s="243">
        <f>VLOOKUP(A21,'[1]ESF-02 '!$A$20:$E$31,5,0)</f>
        <v>748.06</v>
      </c>
      <c r="F21" s="243">
        <f>VLOOKUP(A21,'[1]ESF-02 '!$A$20:$F$31,6,0)</f>
        <v>405.05</v>
      </c>
      <c r="G21" s="243">
        <f>VLOOKUP(A21,'[1]ESF-02 '!$A$20:$G$31,7,0)</f>
        <v>-403.72</v>
      </c>
      <c r="H21" s="243">
        <f>VLOOKUP(A21,'[1]ESF-02 '!$A$20:$H$31,8,0)</f>
        <v>0</v>
      </c>
    </row>
    <row r="22" spans="1:8" ht="15">
      <c r="A22" s="229" t="s">
        <v>547</v>
      </c>
      <c r="B22" s="229" t="s">
        <v>548</v>
      </c>
      <c r="C22" s="243">
        <v>1302.21</v>
      </c>
      <c r="D22" s="243">
        <f>VLOOKUP(A22,'[1]ESF-02 '!$A$20:$D$31,4,0)</f>
        <v>0</v>
      </c>
      <c r="E22" s="243">
        <f>VLOOKUP(A22,'[1]ESF-02 '!$A$20:$E$31,5,0)</f>
        <v>0</v>
      </c>
      <c r="F22" s="243">
        <f>VLOOKUP(A22,'[1]ESF-02 '!$A$20:$F$31,6,0)</f>
        <v>2514.96</v>
      </c>
      <c r="G22" s="243">
        <f>VLOOKUP(A22,'[1]ESF-02 '!$A$20:$G$31,7,0)</f>
        <v>0</v>
      </c>
      <c r="H22" s="243">
        <f>VLOOKUP(A22,'[1]ESF-02 '!$A$20:$H$31,8,0)</f>
        <v>0</v>
      </c>
    </row>
    <row r="23" spans="1:8" ht="15">
      <c r="A23" s="229" t="s">
        <v>549</v>
      </c>
      <c r="B23" s="229" t="s">
        <v>550</v>
      </c>
      <c r="C23" s="243">
        <v>566.19</v>
      </c>
      <c r="D23" s="243">
        <f>VLOOKUP(A23,'[1]ESF-02 '!$A$20:$D$31,4,0)</f>
        <v>0</v>
      </c>
      <c r="E23" s="243">
        <f>VLOOKUP(A23,'[1]ESF-02 '!$A$20:$E$31,5,0)</f>
        <v>0</v>
      </c>
      <c r="F23" s="243">
        <f>VLOOKUP(A23,'[1]ESF-02 '!$A$20:$F$31,6,0)</f>
        <v>0</v>
      </c>
      <c r="G23" s="243">
        <f>VLOOKUP(A23,'[1]ESF-02 '!$A$20:$G$31,7,0)</f>
        <v>0</v>
      </c>
      <c r="H23" s="243">
        <f>VLOOKUP(A23,'[1]ESF-02 '!$A$20:$H$31,8,0)</f>
        <v>0</v>
      </c>
    </row>
    <row r="24" spans="1:8" ht="15">
      <c r="A24" s="229" t="s">
        <v>551</v>
      </c>
      <c r="B24" s="229" t="s">
        <v>552</v>
      </c>
      <c r="C24" s="243">
        <v>4112.51</v>
      </c>
      <c r="D24" s="243">
        <f>VLOOKUP(A24,'[1]ESF-02 '!$A$20:$D$31,4,0)</f>
        <v>3471.18</v>
      </c>
      <c r="E24" s="243">
        <f>VLOOKUP(A24,'[1]ESF-02 '!$A$20:$E$31,5,0)</f>
        <v>11459.55</v>
      </c>
      <c r="F24" s="243">
        <f>VLOOKUP(A24,'[1]ESF-02 '!$A$20:$F$31,6,0)</f>
        <v>8817.53</v>
      </c>
      <c r="G24" s="243">
        <f>VLOOKUP(A24,'[1]ESF-02 '!$A$20:$G$31,7,0)</f>
        <v>26245.36</v>
      </c>
      <c r="H24" s="243">
        <f>VLOOKUP(A24,'[1]ESF-02 '!$A$20:$H$31,8,0)</f>
        <v>0</v>
      </c>
    </row>
    <row r="25" spans="1:8" ht="15">
      <c r="A25" s="229" t="s">
        <v>553</v>
      </c>
      <c r="B25" s="229" t="s">
        <v>554</v>
      </c>
      <c r="C25" s="243">
        <v>15147.18</v>
      </c>
      <c r="D25" s="243">
        <f>VLOOKUP(A25,'[1]ESF-02 '!$A$20:$D$31,4,0)</f>
        <v>7234.5</v>
      </c>
      <c r="E25" s="243">
        <f>VLOOKUP(A25,'[1]ESF-02 '!$A$20:$E$31,5,0)</f>
        <v>5073.65</v>
      </c>
      <c r="F25" s="243">
        <f>VLOOKUP(A25,'[1]ESF-02 '!$A$20:$F$31,6,0)</f>
        <v>16586.92</v>
      </c>
      <c r="G25" s="243">
        <f>VLOOKUP(A25,'[1]ESF-02 '!$A$20:$G$31,7,0)</f>
        <v>20017.5</v>
      </c>
      <c r="H25" s="243">
        <f>VLOOKUP(A25,'[1]ESF-02 '!$A$20:$H$31,8,0)</f>
        <v>0</v>
      </c>
    </row>
    <row r="26" spans="1:8" ht="15">
      <c r="A26" s="229" t="s">
        <v>555</v>
      </c>
      <c r="B26" s="229" t="s">
        <v>556</v>
      </c>
      <c r="C26" s="243">
        <v>6734.01</v>
      </c>
      <c r="D26" s="243">
        <f>VLOOKUP(A26,'[1]ESF-02 '!$A$20:$D$31,4,0)</f>
        <v>3936.31</v>
      </c>
      <c r="E26" s="243">
        <f>VLOOKUP(A26,'[1]ESF-02 '!$A$20:$E$31,5,0)</f>
        <v>0</v>
      </c>
      <c r="F26" s="243">
        <f>VLOOKUP(A26,'[1]ESF-02 '!$A$20:$F$31,6,0)</f>
        <v>1594.26</v>
      </c>
      <c r="G26" s="243">
        <f>VLOOKUP(A26,'[1]ESF-02 '!$A$20:$G$31,7,0)</f>
        <v>3662.34</v>
      </c>
      <c r="H26" s="243">
        <f>VLOOKUP(A26,'[1]ESF-02 '!$A$20:$H$31,8,0)</f>
        <v>0</v>
      </c>
    </row>
    <row r="27" spans="1:8" ht="15">
      <c r="A27" s="229" t="s">
        <v>557</v>
      </c>
      <c r="B27" s="229" t="s">
        <v>558</v>
      </c>
      <c r="C27" s="243">
        <v>24897.94</v>
      </c>
      <c r="D27" s="243">
        <f>VLOOKUP(A27,'[1]ESF-02 '!$A$20:$D$31,4,0)</f>
        <v>8662.56</v>
      </c>
      <c r="E27" s="243">
        <f>VLOOKUP(A27,'[1]ESF-02 '!$A$20:$E$31,5,0)</f>
        <v>11639</v>
      </c>
      <c r="F27" s="243">
        <f>VLOOKUP(A27,'[1]ESF-02 '!$A$20:$F$31,6,0)</f>
        <v>15194.76</v>
      </c>
      <c r="G27" s="243">
        <f>VLOOKUP(A27,'[1]ESF-02 '!$A$20:$G$31,7,0)</f>
        <v>-1216.65</v>
      </c>
      <c r="H27" s="243">
        <f>VLOOKUP(A27,'[1]ESF-02 '!$A$20:$H$31,8,0)</f>
        <v>0</v>
      </c>
    </row>
    <row r="28" spans="1:8" ht="15">
      <c r="A28" s="229" t="s">
        <v>559</v>
      </c>
      <c r="B28" s="229" t="s">
        <v>560</v>
      </c>
      <c r="C28" s="243">
        <v>78922.58</v>
      </c>
      <c r="D28" s="243">
        <f>VLOOKUP(A28,'[1]ESF-02 '!$A$20:$D$31,4,0)</f>
        <v>33577.17</v>
      </c>
      <c r="E28" s="243">
        <f>VLOOKUP(A28,'[1]ESF-02 '!$A$20:$E$31,5,0)</f>
        <v>12493.42</v>
      </c>
      <c r="F28" s="243">
        <f>VLOOKUP(A28,'[1]ESF-02 '!$A$20:$F$31,6,0)</f>
        <v>984.67</v>
      </c>
      <c r="G28" s="243">
        <f>VLOOKUP(A28,'[1]ESF-02 '!$A$20:$G$31,7,0)</f>
        <v>19763.43</v>
      </c>
      <c r="H28" s="243">
        <f>VLOOKUP(A28,'[1]ESF-02 '!$A$20:$H$31,8,0)</f>
        <v>0</v>
      </c>
    </row>
    <row r="29" spans="1:8" ht="15">
      <c r="A29" s="229" t="s">
        <v>561</v>
      </c>
      <c r="B29" s="229" t="s">
        <v>562</v>
      </c>
      <c r="C29" s="243">
        <v>51233.14</v>
      </c>
      <c r="D29" s="243">
        <f>VLOOKUP(A29,'[1]ESF-02 '!$A$20:$D$31,4,0)</f>
        <v>59405.15</v>
      </c>
      <c r="E29" s="243">
        <f>VLOOKUP(A29,'[1]ESF-02 '!$A$20:$E$31,5,0)</f>
        <v>1062.82</v>
      </c>
      <c r="F29" s="243">
        <f>VLOOKUP(A29,'[1]ESF-02 '!$A$20:$F$31,6,0)</f>
        <v>9524.22</v>
      </c>
      <c r="G29" s="243">
        <f>VLOOKUP(A29,'[1]ESF-02 '!$A$20:$G$31,7,0)</f>
        <v>0</v>
      </c>
      <c r="H29" s="243">
        <f>VLOOKUP(A29,'[1]ESF-02 '!$A$20:$H$31,8,0)</f>
        <v>0</v>
      </c>
    </row>
    <row r="30" spans="1:8" ht="15">
      <c r="A30" s="229" t="s">
        <v>563</v>
      </c>
      <c r="B30" s="229" t="s">
        <v>564</v>
      </c>
      <c r="C30" s="243">
        <v>147700</v>
      </c>
      <c r="D30" s="243">
        <f>VLOOKUP(A30,'[1]ESF-02 '!$A$20:$D$31,4,0)</f>
        <v>147700</v>
      </c>
      <c r="E30" s="243">
        <f>VLOOKUP(A30,'[1]ESF-02 '!$A$20:$E$31,5,0)</f>
        <v>147700</v>
      </c>
      <c r="F30" s="243">
        <f>VLOOKUP(A30,'[1]ESF-02 '!$A$20:$F$31,6,0)</f>
        <v>147700</v>
      </c>
      <c r="G30" s="243">
        <f>VLOOKUP(A30,'[1]ESF-02 '!$A$20:$G$31,7,0)</f>
        <v>147700</v>
      </c>
      <c r="H30" s="243">
        <f>VLOOKUP(A30,'[1]ESF-02 '!$A$20:$H$31,8,0)</f>
        <v>0</v>
      </c>
    </row>
    <row r="31" spans="1:8" ht="15">
      <c r="A31" s="229" t="s">
        <v>606</v>
      </c>
      <c r="B31" s="229" t="s">
        <v>607</v>
      </c>
      <c r="C31" s="243">
        <v>16796.54</v>
      </c>
      <c r="D31" s="243">
        <v>0</v>
      </c>
      <c r="E31" s="243">
        <v>0</v>
      </c>
      <c r="F31" s="243">
        <v>0</v>
      </c>
      <c r="G31" s="243">
        <v>0</v>
      </c>
      <c r="H31" s="243">
        <v>0</v>
      </c>
    </row>
    <row r="32" spans="1:8" ht="15">
      <c r="A32" s="242"/>
      <c r="B32" s="242" t="s">
        <v>248</v>
      </c>
      <c r="C32" s="241">
        <f>SUM(C19:C31)</f>
        <v>1614506.23</v>
      </c>
      <c r="D32" s="241">
        <f aca="true" t="shared" si="1" ref="D32:H32">SUM(D19:D31)</f>
        <v>1894376.2</v>
      </c>
      <c r="E32" s="241">
        <f t="shared" si="1"/>
        <v>524975</v>
      </c>
      <c r="F32" s="241">
        <f t="shared" si="1"/>
        <v>280096.39</v>
      </c>
      <c r="G32" s="241">
        <f t="shared" si="1"/>
        <v>259472.86</v>
      </c>
      <c r="H32" s="241">
        <f t="shared" si="1"/>
        <v>0</v>
      </c>
    </row>
  </sheetData>
  <dataValidations count="8">
    <dataValidation allowBlank="1" showInputMessage="1" showErrorMessage="1" prompt="Saldo final al 31 de diciembre de 2016." sqref="D7 D18"/>
    <dataValidation allowBlank="1" showInputMessage="1" showErrorMessage="1" prompt="Saldo final de la Información Financiera Trimestral que se presenta (trimestral: 1er, 2do, 3ro. o 4to.)." sqref="C18 C7"/>
    <dataValidation allowBlank="1" showInputMessage="1" showErrorMessage="1" prompt="Corresponde al número de la cuenta de acuerdo al Plan de Cuentas emitido por el CONAC (DOF 23/12/2015)." sqref="A7 A18"/>
    <dataValidation allowBlank="1" showInputMessage="1" showErrorMessage="1" prompt="Saldo final al 31 de diciembre de 2015." sqref="E7 E18"/>
    <dataValidation allowBlank="1" showInputMessage="1" showErrorMessage="1" prompt="Saldo final al 31 de diciembre de 2014." sqref="F18 F7"/>
    <dataValidation allowBlank="1" showInputMessage="1" showErrorMessage="1" prompt="Saldo final al 31 de diciembre de 2013." sqref="G7 G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Saldo final al 31 de diciembre de 2012." sqref="H7 H18"/>
  </dataValidations>
  <printOptions/>
  <pageMargins left="0.7" right="0.7" top="0.75" bottom="0.75" header="0.3" footer="0.3"/>
  <pageSetup horizontalDpi="600" verticalDpi="600" orientation="portrait" scale="72" r:id="rId1"/>
  <ignoredErrors>
    <ignoredError sqref="F7:H18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SheetLayoutView="120" workbookViewId="0" topLeftCell="A1">
      <pane ySplit="1" topLeftCell="A2" activePane="bottomLeft" state="frozen"/>
      <selection pane="topLeft" activeCell="A14" sqref="A14:B14"/>
      <selection pane="bottomLeft" activeCell="F14" sqref="F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503" t="s">
        <v>142</v>
      </c>
      <c r="B2" s="504"/>
      <c r="C2" s="88"/>
      <c r="D2" s="88"/>
      <c r="E2" s="88"/>
      <c r="F2" s="88"/>
    </row>
    <row r="3" spans="1:6" ht="10.8" thickBot="1">
      <c r="A3" s="88"/>
      <c r="B3" s="88"/>
      <c r="C3" s="88"/>
      <c r="D3" s="88"/>
      <c r="E3" s="88"/>
      <c r="F3" s="88"/>
    </row>
    <row r="4" spans="1:6" ht="14.1" customHeight="1">
      <c r="A4" s="137" t="s">
        <v>233</v>
      </c>
      <c r="B4" s="94"/>
      <c r="C4" s="94"/>
      <c r="D4" s="94"/>
      <c r="E4" s="94"/>
      <c r="F4" s="95"/>
    </row>
    <row r="5" spans="1:6" ht="14.1" customHeight="1">
      <c r="A5" s="139" t="s">
        <v>143</v>
      </c>
      <c r="B5" s="12"/>
      <c r="C5" s="12"/>
      <c r="D5" s="12"/>
      <c r="E5" s="12"/>
      <c r="F5" s="96"/>
    </row>
    <row r="6" spans="1:6" ht="14.1" customHeight="1">
      <c r="A6" s="168" t="s">
        <v>207</v>
      </c>
      <c r="B6" s="131"/>
      <c r="C6" s="131"/>
      <c r="D6" s="131"/>
      <c r="E6" s="131"/>
      <c r="F6" s="132"/>
    </row>
    <row r="7" spans="1:6" ht="14.1" customHeight="1">
      <c r="A7" s="139" t="s">
        <v>168</v>
      </c>
      <c r="B7" s="92"/>
      <c r="C7" s="92"/>
      <c r="D7" s="92"/>
      <c r="E7" s="92"/>
      <c r="F7" s="93"/>
    </row>
    <row r="8" spans="1:6" ht="14.1" customHeight="1">
      <c r="A8" s="139" t="s">
        <v>208</v>
      </c>
      <c r="B8" s="12"/>
      <c r="C8" s="12"/>
      <c r="D8" s="12"/>
      <c r="E8" s="12"/>
      <c r="F8" s="96"/>
    </row>
    <row r="9" spans="1:6" ht="14.1" customHeight="1" thickBot="1">
      <c r="A9" s="144" t="s">
        <v>211</v>
      </c>
      <c r="B9" s="97"/>
      <c r="C9" s="97"/>
      <c r="D9" s="97"/>
      <c r="E9" s="97"/>
      <c r="F9" s="98"/>
    </row>
    <row r="10" spans="1:6" ht="15">
      <c r="A10" s="88"/>
      <c r="B10" s="88"/>
      <c r="C10" s="88"/>
      <c r="D10" s="88"/>
      <c r="E10" s="88"/>
      <c r="F10" s="8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3"/>
  <sheetViews>
    <sheetView view="pageBreakPreview" zoomScaleSheetLayoutView="100" workbookViewId="0" topLeftCell="A1"/>
  </sheetViews>
  <sheetFormatPr defaultColWidth="11.421875" defaultRowHeight="15"/>
  <cols>
    <col min="1" max="1" width="21.57421875" style="60" bestFit="1" customWidth="1"/>
    <col min="2" max="2" width="23.00390625" style="60" bestFit="1" customWidth="1"/>
    <col min="3" max="3" width="13.00390625" style="36" bestFit="1" customWidth="1"/>
    <col min="4" max="4" width="17.7109375" style="36" customWidth="1"/>
    <col min="5" max="5" width="14.421875" style="36" bestFit="1" customWidth="1"/>
    <col min="6" max="16384" width="11.421875" style="89" customWidth="1"/>
  </cols>
  <sheetData>
    <row r="1" spans="1:5" s="12" customFormat="1" ht="15">
      <c r="A1" s="21" t="s">
        <v>43</v>
      </c>
      <c r="B1" s="21"/>
      <c r="C1" s="22"/>
      <c r="D1" s="22"/>
      <c r="E1" s="251"/>
    </row>
    <row r="2" spans="1:5" s="12" customFormat="1" ht="15">
      <c r="A2" s="21" t="s">
        <v>0</v>
      </c>
      <c r="B2" s="21"/>
      <c r="C2" s="22"/>
      <c r="D2" s="22"/>
      <c r="E2" s="22"/>
    </row>
    <row r="3" spans="3:5" s="12" customFormat="1" ht="15">
      <c r="C3" s="22"/>
      <c r="D3" s="22"/>
      <c r="E3" s="22"/>
    </row>
    <row r="4" spans="3:5" s="12" customFormat="1" ht="15">
      <c r="C4" s="22"/>
      <c r="D4" s="22"/>
      <c r="E4" s="22"/>
    </row>
    <row r="5" spans="1:5" s="12" customFormat="1" ht="11.25" customHeight="1">
      <c r="A5" s="296" t="s">
        <v>371</v>
      </c>
      <c r="C5" s="22"/>
      <c r="D5" s="22"/>
      <c r="E5" s="345" t="s">
        <v>370</v>
      </c>
    </row>
    <row r="6" spans="1:5" s="24" customFormat="1" ht="15">
      <c r="A6" s="215"/>
      <c r="B6" s="215"/>
      <c r="C6" s="344"/>
      <c r="D6" s="343"/>
      <c r="E6" s="343"/>
    </row>
    <row r="7" spans="1:5" ht="15" customHeight="1">
      <c r="A7" s="219" t="s">
        <v>45</v>
      </c>
      <c r="B7" s="218" t="s">
        <v>46</v>
      </c>
      <c r="C7" s="280" t="s">
        <v>47</v>
      </c>
      <c r="D7" s="280" t="s">
        <v>48</v>
      </c>
      <c r="E7" s="280" t="s">
        <v>49</v>
      </c>
    </row>
    <row r="8" spans="1:5" ht="15">
      <c r="A8" s="274" t="s">
        <v>2381</v>
      </c>
      <c r="B8" s="274" t="s">
        <v>2382</v>
      </c>
      <c r="C8" s="243">
        <v>922000</v>
      </c>
      <c r="D8" s="243">
        <v>858000</v>
      </c>
      <c r="E8" s="243">
        <f>D8-C8</f>
        <v>-64000</v>
      </c>
    </row>
    <row r="9" spans="1:5" ht="15">
      <c r="A9" s="274" t="s">
        <v>2383</v>
      </c>
      <c r="B9" s="274" t="s">
        <v>2384</v>
      </c>
      <c r="C9" s="243">
        <v>10751696.76</v>
      </c>
      <c r="D9" s="243">
        <v>5984842.86</v>
      </c>
      <c r="E9" s="243">
        <f aca="true" t="shared" si="0" ref="E9:E21">D9-C9</f>
        <v>-4766853.899999999</v>
      </c>
    </row>
    <row r="10" spans="1:5" ht="15">
      <c r="A10" s="274" t="s">
        <v>2385</v>
      </c>
      <c r="B10" s="274" t="s">
        <v>2386</v>
      </c>
      <c r="C10" s="243">
        <v>119762681.35</v>
      </c>
      <c r="D10" s="243">
        <v>63166797.57</v>
      </c>
      <c r="E10" s="243">
        <f t="shared" si="0"/>
        <v>-56595883.779999994</v>
      </c>
    </row>
    <row r="11" spans="1:5" ht="15">
      <c r="A11" s="274" t="s">
        <v>2387</v>
      </c>
      <c r="B11" s="274" t="s">
        <v>2388</v>
      </c>
      <c r="C11" s="243">
        <v>4212533.36</v>
      </c>
      <c r="D11" s="243">
        <v>6219043.66</v>
      </c>
      <c r="E11" s="243">
        <f t="shared" si="0"/>
        <v>2006510.2999999998</v>
      </c>
    </row>
    <row r="12" spans="1:5" ht="15">
      <c r="A12" s="274" t="s">
        <v>2389</v>
      </c>
      <c r="B12" s="274" t="s">
        <v>2390</v>
      </c>
      <c r="C12" s="243">
        <v>124480902.95</v>
      </c>
      <c r="D12" s="243">
        <v>14675520.36</v>
      </c>
      <c r="E12" s="243">
        <f t="shared" si="0"/>
        <v>-109805382.59</v>
      </c>
    </row>
    <row r="13" spans="1:5" ht="15">
      <c r="A13" s="274" t="s">
        <v>2391</v>
      </c>
      <c r="B13" s="274" t="s">
        <v>2392</v>
      </c>
      <c r="C13" s="243">
        <v>165329040.33</v>
      </c>
      <c r="D13" s="243">
        <v>298954365.37</v>
      </c>
      <c r="E13" s="243">
        <f t="shared" si="0"/>
        <v>133625325.03999999</v>
      </c>
    </row>
    <row r="14" spans="1:5" ht="15">
      <c r="A14" s="274" t="s">
        <v>2393</v>
      </c>
      <c r="B14" s="274" t="s">
        <v>2394</v>
      </c>
      <c r="C14" s="243">
        <v>2080403.97</v>
      </c>
      <c r="D14" s="243">
        <v>1301146.52</v>
      </c>
      <c r="E14" s="243">
        <f t="shared" si="0"/>
        <v>-779257.45</v>
      </c>
    </row>
    <row r="15" spans="1:5" ht="15">
      <c r="A15" s="274" t="s">
        <v>2395</v>
      </c>
      <c r="B15" s="274" t="s">
        <v>2396</v>
      </c>
      <c r="C15" s="243">
        <v>2238592.03</v>
      </c>
      <c r="D15" s="243">
        <v>94278314.09</v>
      </c>
      <c r="E15" s="243">
        <f t="shared" si="0"/>
        <v>92039722.06</v>
      </c>
    </row>
    <row r="16" spans="1:5" ht="15">
      <c r="A16" s="274" t="s">
        <v>2397</v>
      </c>
      <c r="B16" s="274" t="s">
        <v>2398</v>
      </c>
      <c r="C16" s="243">
        <v>297253081.96</v>
      </c>
      <c r="D16" s="243">
        <v>290719094.97</v>
      </c>
      <c r="E16" s="243">
        <f t="shared" si="0"/>
        <v>-6533986.98999995</v>
      </c>
    </row>
    <row r="17" spans="1:5" ht="15">
      <c r="A17" s="274" t="s">
        <v>2399</v>
      </c>
      <c r="B17" s="274" t="s">
        <v>2400</v>
      </c>
      <c r="C17" s="243">
        <v>2203014.86</v>
      </c>
      <c r="D17" s="243">
        <v>3176732.52</v>
      </c>
      <c r="E17" s="243">
        <f t="shared" si="0"/>
        <v>973717.6600000001</v>
      </c>
    </row>
    <row r="18" spans="1:5" ht="15">
      <c r="A18" s="274" t="s">
        <v>518</v>
      </c>
      <c r="B18" s="274" t="s">
        <v>519</v>
      </c>
      <c r="C18" s="243">
        <v>89492671.77</v>
      </c>
      <c r="D18" s="243">
        <v>558837968.05</v>
      </c>
      <c r="E18" s="243">
        <f t="shared" si="0"/>
        <v>469345296.28</v>
      </c>
    </row>
    <row r="19" spans="1:5" ht="15">
      <c r="A19" s="274" t="s">
        <v>520</v>
      </c>
      <c r="B19" s="274" t="s">
        <v>521</v>
      </c>
      <c r="C19" s="243">
        <v>98100000</v>
      </c>
      <c r="D19" s="243">
        <v>81900000</v>
      </c>
      <c r="E19" s="243">
        <f t="shared" si="0"/>
        <v>-16200000</v>
      </c>
    </row>
    <row r="20" spans="1:5" ht="15">
      <c r="A20" s="274" t="s">
        <v>522</v>
      </c>
      <c r="B20" s="274" t="s">
        <v>523</v>
      </c>
      <c r="C20" s="243">
        <v>120000000</v>
      </c>
      <c r="D20" s="243">
        <v>0</v>
      </c>
      <c r="E20" s="243">
        <f t="shared" si="0"/>
        <v>-120000000</v>
      </c>
    </row>
    <row r="21" spans="1:5" ht="15">
      <c r="A21" s="274" t="s">
        <v>524</v>
      </c>
      <c r="B21" s="274" t="s">
        <v>525</v>
      </c>
      <c r="C21" s="243">
        <v>199892861.12</v>
      </c>
      <c r="D21" s="243">
        <v>450000000</v>
      </c>
      <c r="E21" s="243">
        <f t="shared" si="0"/>
        <v>250107138.88</v>
      </c>
    </row>
    <row r="22" spans="1:5" s="8" customFormat="1" ht="15">
      <c r="A22" s="242"/>
      <c r="B22" s="242" t="s">
        <v>369</v>
      </c>
      <c r="C22" s="241">
        <f>SUM(C8:C21)</f>
        <v>1236719480.46</v>
      </c>
      <c r="D22" s="241">
        <f>SUM(D8:D21)</f>
        <v>1870071825.9699998</v>
      </c>
      <c r="E22" s="241">
        <f>SUM(E8:E21)</f>
        <v>633352345.51</v>
      </c>
    </row>
    <row r="23" spans="1:5" s="8" customFormat="1" ht="15">
      <c r="A23" s="330"/>
      <c r="B23" s="330"/>
      <c r="C23" s="342"/>
      <c r="D23" s="342"/>
      <c r="E23" s="342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SheetLayoutView="120" workbookViewId="0" topLeftCell="A1">
      <pane ySplit="1" topLeftCell="A2" activePane="bottomLeft" state="frozen"/>
      <selection pane="topLeft" activeCell="A14" sqref="A14:B14"/>
      <selection pane="bottomLeft" activeCell="E14" sqref="E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5" width="17.7109375" style="36" customWidth="1"/>
    <col min="6" max="16384" width="11.421875" style="6" customWidth="1"/>
  </cols>
  <sheetData>
    <row r="2" spans="1:5" ht="15" customHeight="1">
      <c r="A2" s="503" t="s">
        <v>142</v>
      </c>
      <c r="B2" s="504"/>
      <c r="C2" s="11"/>
      <c r="D2" s="11"/>
      <c r="E2" s="11"/>
    </row>
    <row r="3" spans="1:5" ht="10.8" thickBot="1">
      <c r="A3" s="15"/>
      <c r="B3" s="15"/>
      <c r="C3" s="11"/>
      <c r="D3" s="11"/>
      <c r="E3" s="11"/>
    </row>
    <row r="4" spans="1:5" ht="14.1" customHeight="1">
      <c r="A4" s="137" t="s">
        <v>233</v>
      </c>
      <c r="B4" s="94"/>
      <c r="C4" s="124"/>
      <c r="D4" s="124"/>
      <c r="E4" s="133"/>
    </row>
    <row r="5" spans="1:5" ht="14.1" customHeight="1">
      <c r="A5" s="139" t="s">
        <v>143</v>
      </c>
      <c r="B5" s="12"/>
      <c r="C5" s="22"/>
      <c r="D5" s="22"/>
      <c r="E5" s="134"/>
    </row>
    <row r="6" spans="1:5" ht="14.1" customHeight="1">
      <c r="A6" s="159" t="s">
        <v>167</v>
      </c>
      <c r="B6" s="104"/>
      <c r="C6" s="104"/>
      <c r="D6" s="104"/>
      <c r="E6" s="135"/>
    </row>
    <row r="7" spans="1:5" ht="14.1" customHeight="1">
      <c r="A7" s="159" t="s">
        <v>168</v>
      </c>
      <c r="B7" s="105"/>
      <c r="C7" s="105"/>
      <c r="D7" s="105"/>
      <c r="E7" s="106"/>
    </row>
    <row r="8" spans="1:5" ht="14.1" customHeight="1" thickBot="1">
      <c r="A8" s="141" t="s">
        <v>169</v>
      </c>
      <c r="B8" s="97"/>
      <c r="C8" s="120"/>
      <c r="D8" s="120"/>
      <c r="E8" s="121"/>
    </row>
    <row r="9" spans="1:5" ht="15">
      <c r="A9" s="88"/>
      <c r="B9" s="88"/>
      <c r="C9" s="4"/>
      <c r="D9" s="4"/>
      <c r="E9" s="4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view="pageBreakPreview" zoomScaleSheetLayoutView="100" workbookViewId="0" topLeftCell="A1">
      <selection activeCell="A1" sqref="A1:D42"/>
    </sheetView>
  </sheetViews>
  <sheetFormatPr defaultColWidth="11.421875" defaultRowHeight="15"/>
  <cols>
    <col min="1" max="1" width="22.140625" style="60" customWidth="1"/>
    <col min="2" max="2" width="50.7109375" style="60" customWidth="1"/>
    <col min="3" max="3" width="17.7109375" style="36" customWidth="1"/>
    <col min="4" max="4" width="12.7109375" style="37" bestFit="1" customWidth="1"/>
    <col min="5" max="16384" width="11.421875" style="89" customWidth="1"/>
  </cols>
  <sheetData>
    <row r="1" spans="1:4" s="12" customFormat="1" ht="15">
      <c r="A1" s="21" t="s">
        <v>43</v>
      </c>
      <c r="B1" s="21"/>
      <c r="C1" s="355"/>
      <c r="D1" s="357"/>
    </row>
    <row r="2" spans="1:4" s="12" customFormat="1" ht="15">
      <c r="A2" s="21" t="s">
        <v>0</v>
      </c>
      <c r="B2" s="21"/>
      <c r="C2" s="355"/>
      <c r="D2" s="356"/>
    </row>
    <row r="3" spans="1:4" s="12" customFormat="1" ht="15">
      <c r="A3" s="21"/>
      <c r="B3" s="21"/>
      <c r="C3" s="355"/>
      <c r="D3" s="356"/>
    </row>
    <row r="4" spans="3:4" s="12" customFormat="1" ht="15">
      <c r="C4" s="355"/>
      <c r="D4" s="356"/>
    </row>
    <row r="5" spans="1:4" s="12" customFormat="1" ht="11.25" customHeight="1">
      <c r="A5" s="526" t="s">
        <v>376</v>
      </c>
      <c r="B5" s="527"/>
      <c r="C5" s="355"/>
      <c r="D5" s="354" t="s">
        <v>374</v>
      </c>
    </row>
    <row r="6" spans="1:4" ht="15">
      <c r="A6" s="353"/>
      <c r="B6" s="353"/>
      <c r="C6" s="352"/>
      <c r="D6" s="351"/>
    </row>
    <row r="7" spans="1:4" ht="15" customHeight="1">
      <c r="A7" s="219" t="s">
        <v>45</v>
      </c>
      <c r="B7" s="218" t="s">
        <v>46</v>
      </c>
      <c r="C7" s="280" t="s">
        <v>49</v>
      </c>
      <c r="D7" s="302" t="s">
        <v>373</v>
      </c>
    </row>
    <row r="8" spans="1:4" ht="15">
      <c r="A8" s="349" t="s">
        <v>1040</v>
      </c>
      <c r="B8" s="350" t="s">
        <v>1041</v>
      </c>
      <c r="C8" s="348">
        <v>10437647.049999237</v>
      </c>
      <c r="D8" s="457">
        <f>C8/$C$19</f>
        <v>0.048637657738297015</v>
      </c>
    </row>
    <row r="9" spans="1:4" ht="15">
      <c r="A9" s="349" t="s">
        <v>1042</v>
      </c>
      <c r="B9" s="350" t="s">
        <v>1043</v>
      </c>
      <c r="C9" s="348">
        <v>68068786.94000006</v>
      </c>
      <c r="D9" s="457">
        <f aca="true" t="shared" si="0" ref="D9:D18">C9/$C$19</f>
        <v>0.3171889551341963</v>
      </c>
    </row>
    <row r="10" spans="1:4" ht="15">
      <c r="A10" s="349" t="s">
        <v>1046</v>
      </c>
      <c r="B10" s="350" t="s">
        <v>1047</v>
      </c>
      <c r="C10" s="348">
        <v>2106791.2599999905</v>
      </c>
      <c r="D10" s="457">
        <f t="shared" si="0"/>
        <v>0.009817288488397635</v>
      </c>
    </row>
    <row r="11" spans="1:4" ht="15">
      <c r="A11" s="349" t="s">
        <v>1052</v>
      </c>
      <c r="B11" s="350" t="s">
        <v>1053</v>
      </c>
      <c r="C11" s="348">
        <v>977572.3899999987</v>
      </c>
      <c r="D11" s="457">
        <f t="shared" si="0"/>
        <v>0.004555320858376066</v>
      </c>
    </row>
    <row r="12" spans="1:4" ht="15">
      <c r="A12" s="349" t="s">
        <v>1054</v>
      </c>
      <c r="B12" s="350" t="s">
        <v>1055</v>
      </c>
      <c r="C12" s="348">
        <v>49642076.25999999</v>
      </c>
      <c r="D12" s="457">
        <f t="shared" si="0"/>
        <v>0.23132362140493107</v>
      </c>
    </row>
    <row r="13" spans="1:4" ht="15">
      <c r="A13" s="349" t="s">
        <v>1056</v>
      </c>
      <c r="B13" s="350" t="s">
        <v>1057</v>
      </c>
      <c r="C13" s="348">
        <v>10942854.93</v>
      </c>
      <c r="D13" s="457">
        <f t="shared" si="0"/>
        <v>0.050991840423001755</v>
      </c>
    </row>
    <row r="14" spans="1:4" ht="15">
      <c r="A14" s="349" t="s">
        <v>1060</v>
      </c>
      <c r="B14" s="350" t="s">
        <v>1061</v>
      </c>
      <c r="C14" s="348">
        <v>17214194.35</v>
      </c>
      <c r="D14" s="457">
        <f t="shared" si="0"/>
        <v>0.08021521412106836</v>
      </c>
    </row>
    <row r="15" spans="1:4" ht="15">
      <c r="A15" s="349" t="s">
        <v>1064</v>
      </c>
      <c r="B15" s="350" t="s">
        <v>1065</v>
      </c>
      <c r="C15" s="348">
        <v>1415155.67</v>
      </c>
      <c r="D15" s="457">
        <f t="shared" si="0"/>
        <v>0.006594384423439134</v>
      </c>
    </row>
    <row r="16" spans="1:4" ht="15">
      <c r="A16" s="349" t="s">
        <v>1066</v>
      </c>
      <c r="B16" s="349" t="s">
        <v>1053</v>
      </c>
      <c r="C16" s="348">
        <v>31704080.259999998</v>
      </c>
      <c r="D16" s="457">
        <f t="shared" si="0"/>
        <v>0.14773561485713307</v>
      </c>
    </row>
    <row r="17" spans="1:4" ht="15">
      <c r="A17" s="349" t="s">
        <v>1067</v>
      </c>
      <c r="B17" s="350" t="s">
        <v>1055</v>
      </c>
      <c r="C17" s="348">
        <v>21620045.420000017</v>
      </c>
      <c r="D17" s="457">
        <f t="shared" si="0"/>
        <v>0.10074572979783539</v>
      </c>
    </row>
    <row r="18" spans="1:4" ht="15">
      <c r="A18" s="349" t="s">
        <v>1071</v>
      </c>
      <c r="B18" s="350" t="s">
        <v>1065</v>
      </c>
      <c r="C18" s="348">
        <v>470912.65</v>
      </c>
      <c r="D18" s="457">
        <f t="shared" si="0"/>
        <v>0.0021943727533243356</v>
      </c>
    </row>
    <row r="19" spans="1:4" ht="15">
      <c r="A19" s="347"/>
      <c r="B19" s="347" t="s">
        <v>314</v>
      </c>
      <c r="C19" s="346">
        <f>SUM(C8:C18)</f>
        <v>214600117.17999926</v>
      </c>
      <c r="D19" s="458">
        <f>SUM(D8:D18)</f>
        <v>1.0000000000000002</v>
      </c>
    </row>
    <row r="22" spans="1:4" ht="15">
      <c r="A22" s="526" t="s">
        <v>375</v>
      </c>
      <c r="B22" s="527"/>
      <c r="C22" s="355"/>
      <c r="D22" s="354" t="s">
        <v>374</v>
      </c>
    </row>
    <row r="23" spans="1:4" ht="15">
      <c r="A23" s="353"/>
      <c r="B23" s="353"/>
      <c r="C23" s="352"/>
      <c r="D23" s="351"/>
    </row>
    <row r="24" spans="1:4" ht="15">
      <c r="A24" s="219" t="s">
        <v>45</v>
      </c>
      <c r="B24" s="218" t="s">
        <v>46</v>
      </c>
      <c r="C24" s="280" t="s">
        <v>49</v>
      </c>
      <c r="D24" s="302" t="s">
        <v>373</v>
      </c>
    </row>
    <row r="25" spans="1:4" ht="15">
      <c r="A25" s="349" t="s">
        <v>1072</v>
      </c>
      <c r="B25" s="350" t="s">
        <v>1073</v>
      </c>
      <c r="C25" s="348">
        <v>1115725.6799999997</v>
      </c>
      <c r="D25" s="457">
        <f>C25/$C$42</f>
        <v>0.030833109040086685</v>
      </c>
    </row>
    <row r="26" spans="1:4" ht="15">
      <c r="A26" s="349" t="s">
        <v>1074</v>
      </c>
      <c r="B26" s="350" t="s">
        <v>1075</v>
      </c>
      <c r="C26" s="348">
        <v>30298.679999999993</v>
      </c>
      <c r="D26" s="457">
        <f aca="true" t="shared" si="1" ref="D26:D41">C26/$C$42</f>
        <v>0.0008373048330398685</v>
      </c>
    </row>
    <row r="27" spans="1:4" ht="15">
      <c r="A27" s="349" t="s">
        <v>1076</v>
      </c>
      <c r="B27" s="350" t="s">
        <v>1077</v>
      </c>
      <c r="C27" s="348">
        <v>11231079.429999992</v>
      </c>
      <c r="D27" s="457">
        <f t="shared" si="1"/>
        <v>0.31037118075749986</v>
      </c>
    </row>
    <row r="28" spans="1:4" ht="15">
      <c r="A28" s="349" t="s">
        <v>1078</v>
      </c>
      <c r="B28" s="350" t="s">
        <v>1079</v>
      </c>
      <c r="C28" s="348">
        <v>2430105.4799999967</v>
      </c>
      <c r="D28" s="457">
        <f t="shared" si="1"/>
        <v>0.06715603000528958</v>
      </c>
    </row>
    <row r="29" spans="1:4" ht="15">
      <c r="A29" s="349" t="s">
        <v>1086</v>
      </c>
      <c r="B29" s="350" t="s">
        <v>1087</v>
      </c>
      <c r="C29" s="348">
        <v>311852.4600000001</v>
      </c>
      <c r="D29" s="457">
        <f t="shared" si="1"/>
        <v>0.008618051081874602</v>
      </c>
    </row>
    <row r="30" spans="1:4" ht="15">
      <c r="A30" s="349" t="s">
        <v>1088</v>
      </c>
      <c r="B30" s="350" t="s">
        <v>1089</v>
      </c>
      <c r="C30" s="348">
        <v>103354.6100000001</v>
      </c>
      <c r="D30" s="457">
        <f t="shared" si="1"/>
        <v>0.0028562074146448236</v>
      </c>
    </row>
    <row r="31" spans="1:4" ht="15">
      <c r="A31" s="349" t="s">
        <v>1100</v>
      </c>
      <c r="B31" s="350" t="s">
        <v>1101</v>
      </c>
      <c r="C31" s="348">
        <v>3711179</v>
      </c>
      <c r="D31" s="457">
        <f t="shared" si="1"/>
        <v>0.10255853103092501</v>
      </c>
    </row>
    <row r="32" spans="1:4" ht="15">
      <c r="A32" s="349" t="s">
        <v>1102</v>
      </c>
      <c r="B32" s="350" t="s">
        <v>1103</v>
      </c>
      <c r="C32" s="348">
        <v>1073460.9499999955</v>
      </c>
      <c r="D32" s="457">
        <f t="shared" si="1"/>
        <v>0.029665122094908594</v>
      </c>
    </row>
    <row r="33" spans="1:4" ht="15">
      <c r="A33" s="349" t="s">
        <v>1108</v>
      </c>
      <c r="B33" s="349" t="s">
        <v>1109</v>
      </c>
      <c r="C33" s="348">
        <v>13166</v>
      </c>
      <c r="D33" s="457">
        <f t="shared" si="1"/>
        <v>0.0003638427625164829</v>
      </c>
    </row>
    <row r="34" spans="1:4" ht="15">
      <c r="A34" s="349" t="s">
        <v>1112</v>
      </c>
      <c r="B34" s="350" t="s">
        <v>1113</v>
      </c>
      <c r="C34" s="348">
        <v>118802.37000000011</v>
      </c>
      <c r="D34" s="457">
        <f t="shared" si="1"/>
        <v>0.003283106675854882</v>
      </c>
    </row>
    <row r="35" spans="1:4" ht="15">
      <c r="A35" s="349" t="s">
        <v>1114</v>
      </c>
      <c r="B35" s="350" t="s">
        <v>1115</v>
      </c>
      <c r="C35" s="348">
        <v>7094036.660000011</v>
      </c>
      <c r="D35" s="457">
        <f t="shared" si="1"/>
        <v>0.1960438930402254</v>
      </c>
    </row>
    <row r="36" spans="1:4" ht="15">
      <c r="A36" s="349" t="s">
        <v>1116</v>
      </c>
      <c r="B36" s="350" t="s">
        <v>1117</v>
      </c>
      <c r="C36" s="348">
        <v>562195.3499999996</v>
      </c>
      <c r="D36" s="457">
        <f t="shared" si="1"/>
        <v>0.01553628354989525</v>
      </c>
    </row>
    <row r="37" spans="1:4" ht="15">
      <c r="A37" s="349" t="s">
        <v>1118</v>
      </c>
      <c r="B37" s="350" t="s">
        <v>1119</v>
      </c>
      <c r="C37" s="348">
        <v>647114.3099999996</v>
      </c>
      <c r="D37" s="457">
        <f t="shared" si="1"/>
        <v>0.017883021283179975</v>
      </c>
    </row>
    <row r="38" spans="1:4" ht="15">
      <c r="A38" s="349" t="s">
        <v>1120</v>
      </c>
      <c r="B38" s="350" t="s">
        <v>1121</v>
      </c>
      <c r="C38" s="348">
        <v>721592.7699999996</v>
      </c>
      <c r="D38" s="457">
        <f t="shared" si="1"/>
        <v>0.019941235519422826</v>
      </c>
    </row>
    <row r="39" spans="1:4" ht="15">
      <c r="A39" s="349" t="s">
        <v>1124</v>
      </c>
      <c r="B39" s="350" t="s">
        <v>1125</v>
      </c>
      <c r="C39" s="348">
        <v>445000</v>
      </c>
      <c r="D39" s="457">
        <f t="shared" si="1"/>
        <v>0.012297586914767955</v>
      </c>
    </row>
    <row r="40" spans="1:4" ht="15">
      <c r="A40" s="349" t="s">
        <v>1169</v>
      </c>
      <c r="B40" s="350" t="s">
        <v>1162</v>
      </c>
      <c r="C40" s="348">
        <v>27452.349999997765</v>
      </c>
      <c r="D40" s="457">
        <f t="shared" si="1"/>
        <v>0.0007586464272800058</v>
      </c>
    </row>
    <row r="41" spans="1:4" ht="15">
      <c r="A41" s="349" t="s">
        <v>2401</v>
      </c>
      <c r="B41" s="350" t="s">
        <v>1164</v>
      </c>
      <c r="C41" s="348">
        <v>6549544.860000003</v>
      </c>
      <c r="D41" s="457">
        <f t="shared" si="1"/>
        <v>0.18099684756858822</v>
      </c>
    </row>
    <row r="42" spans="1:4" ht="15">
      <c r="A42" s="347"/>
      <c r="B42" s="347" t="s">
        <v>372</v>
      </c>
      <c r="C42" s="346">
        <f>SUM(C25:C41)</f>
        <v>36185960.95999999</v>
      </c>
      <c r="D42" s="458">
        <f>SUM(D25:D41)</f>
        <v>0.9999999999999999</v>
      </c>
    </row>
  </sheetData>
  <mergeCells count="2">
    <mergeCell ref="A5:B5"/>
    <mergeCell ref="A22:B22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4"/>
    <dataValidation allowBlank="1" showInputMessage="1" showErrorMessage="1" prompt="Corresponde al nombre o descripción de la cuenta de acuerdo al Plan de Cuentas emitido por el CONAC." sqref="B7 B24"/>
    <dataValidation allowBlank="1" showInputMessage="1" showErrorMessage="1" prompt="Importe (saldo final) de las adquisiciones de bienes muebles e inmuebles efectuadas en el periodo al que corresponde la cuenta pública presentada." sqref="C24"/>
    <dataValidation allowBlank="1" showInputMessage="1" showErrorMessage="1" prompt="Detallar el porcentaje de estas adquisiciones que fueron realizadas mediante subsidios de capital del sector central (subsidiados por la federación, estado o municipio)." sqref="D7 D24"/>
  </dataValidation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SheetLayoutView="120" workbookViewId="0" topLeftCell="A1">
      <pane ySplit="1" topLeftCell="A2" activePane="bottomLeft" state="frozen"/>
      <selection pane="topLeft" activeCell="A14" sqref="A14:B14"/>
      <selection pane="bottomLeft" activeCell="D14" sqref="D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1875" style="6" customWidth="1"/>
  </cols>
  <sheetData>
    <row r="2" spans="1:4" ht="15" customHeight="1">
      <c r="A2" s="503" t="s">
        <v>142</v>
      </c>
      <c r="B2" s="504"/>
      <c r="C2" s="4"/>
      <c r="D2" s="88"/>
    </row>
    <row r="3" spans="1:4" ht="10.8" thickBot="1">
      <c r="A3" s="88"/>
      <c r="B3" s="88"/>
      <c r="C3" s="4"/>
      <c r="D3" s="88"/>
    </row>
    <row r="4" spans="1:4" ht="14.1" customHeight="1">
      <c r="A4" s="137" t="s">
        <v>233</v>
      </c>
      <c r="B4" s="169"/>
      <c r="C4" s="169"/>
      <c r="D4" s="170"/>
    </row>
    <row r="5" spans="1:4" ht="14.1" customHeight="1">
      <c r="A5" s="139" t="s">
        <v>143</v>
      </c>
      <c r="B5" s="140"/>
      <c r="C5" s="140"/>
      <c r="D5" s="167"/>
    </row>
    <row r="6" spans="1:4" ht="27.9" customHeight="1">
      <c r="A6" s="505" t="s">
        <v>212</v>
      </c>
      <c r="B6" s="517"/>
      <c r="C6" s="517"/>
      <c r="D6" s="518"/>
    </row>
    <row r="7" spans="1:4" ht="27.9" customHeight="1" thickBot="1">
      <c r="A7" s="528" t="s">
        <v>213</v>
      </c>
      <c r="B7" s="529"/>
      <c r="C7" s="529"/>
      <c r="D7" s="530"/>
    </row>
    <row r="8" spans="1:4" ht="15">
      <c r="A8" s="88"/>
      <c r="B8" s="88"/>
      <c r="C8" s="4"/>
      <c r="D8" s="88"/>
    </row>
  </sheetData>
  <mergeCells count="3">
    <mergeCell ref="A2:B2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3"/>
  <sheetViews>
    <sheetView view="pageBreakPreview" zoomScaleSheetLayoutView="100" workbookViewId="0" topLeftCell="A1">
      <pane ySplit="8" topLeftCell="A21" activePane="bottomLeft" state="frozen"/>
      <selection pane="bottomLeft" activeCell="A1" sqref="A1:D43"/>
    </sheetView>
  </sheetViews>
  <sheetFormatPr defaultColWidth="11.421875" defaultRowHeight="15"/>
  <cols>
    <col min="1" max="1" width="11.7109375" style="60" customWidth="1"/>
    <col min="2" max="2" width="63.28125" style="60" bestFit="1" customWidth="1"/>
    <col min="3" max="3" width="12.28125" style="36" bestFit="1" customWidth="1"/>
    <col min="4" max="4" width="12.7109375" style="89" bestFit="1" customWidth="1"/>
    <col min="5" max="16384" width="11.421875" style="89" customWidth="1"/>
  </cols>
  <sheetData>
    <row r="1" spans="1:3" s="12" customFormat="1" ht="15">
      <c r="A1" s="21" t="s">
        <v>43</v>
      </c>
      <c r="B1" s="21"/>
      <c r="C1" s="355"/>
    </row>
    <row r="2" spans="1:3" s="12" customFormat="1" ht="15">
      <c r="A2" s="21" t="s">
        <v>0</v>
      </c>
      <c r="B2" s="21"/>
      <c r="C2" s="355"/>
    </row>
    <row r="3" spans="1:3" s="12" customFormat="1" ht="15">
      <c r="A3" s="21"/>
      <c r="B3" s="21"/>
      <c r="C3" s="355"/>
    </row>
    <row r="4" spans="1:3" s="12" customFormat="1" ht="15">
      <c r="A4" s="21"/>
      <c r="B4" s="21"/>
      <c r="C4" s="355"/>
    </row>
    <row r="5" s="12" customFormat="1" ht="15">
      <c r="C5" s="355"/>
    </row>
    <row r="6" spans="1:4" s="12" customFormat="1" ht="11.25" customHeight="1">
      <c r="A6" s="526" t="s">
        <v>226</v>
      </c>
      <c r="B6" s="527"/>
      <c r="C6" s="355"/>
      <c r="D6" s="370" t="s">
        <v>410</v>
      </c>
    </row>
    <row r="7" spans="1:3" ht="15">
      <c r="A7" s="353"/>
      <c r="B7" s="353"/>
      <c r="C7" s="352"/>
    </row>
    <row r="8" spans="1:4" ht="15" customHeight="1">
      <c r="A8" s="219" t="s">
        <v>45</v>
      </c>
      <c r="B8" s="369" t="s">
        <v>46</v>
      </c>
      <c r="C8" s="280" t="s">
        <v>47</v>
      </c>
      <c r="D8" s="280" t="s">
        <v>48</v>
      </c>
    </row>
    <row r="9" spans="1:4" ht="15">
      <c r="A9" s="366">
        <v>5500</v>
      </c>
      <c r="B9" s="368" t="s">
        <v>409</v>
      </c>
      <c r="C9" s="459">
        <f>SUM(C10:C30)</f>
        <v>151453814.6</v>
      </c>
      <c r="D9" s="459">
        <f>SUM(D10:D31)</f>
        <v>155258403.92</v>
      </c>
    </row>
    <row r="10" spans="1:4" ht="15">
      <c r="A10" s="364">
        <v>5510</v>
      </c>
      <c r="B10" s="367" t="s">
        <v>408</v>
      </c>
      <c r="C10" s="361">
        <v>2791319.56</v>
      </c>
      <c r="D10" s="361">
        <v>77629201.96</v>
      </c>
    </row>
    <row r="11" spans="1:4" ht="15">
      <c r="A11" s="364">
        <v>5511</v>
      </c>
      <c r="B11" s="367" t="s">
        <v>407</v>
      </c>
      <c r="C11" s="361">
        <v>15938422.46</v>
      </c>
      <c r="D11" s="362">
        <v>0</v>
      </c>
    </row>
    <row r="12" spans="1:4" ht="15">
      <c r="A12" s="364">
        <v>5512</v>
      </c>
      <c r="B12" s="367" t="s">
        <v>406</v>
      </c>
      <c r="C12" s="361">
        <v>0</v>
      </c>
      <c r="D12" s="362">
        <v>0</v>
      </c>
    </row>
    <row r="13" spans="1:4" ht="15">
      <c r="A13" s="364">
        <v>5513</v>
      </c>
      <c r="B13" s="367" t="s">
        <v>405</v>
      </c>
      <c r="C13" s="361">
        <v>0</v>
      </c>
      <c r="D13" s="362">
        <v>0</v>
      </c>
    </row>
    <row r="14" spans="1:4" ht="15">
      <c r="A14" s="364">
        <v>5514</v>
      </c>
      <c r="B14" s="367" t="s">
        <v>404</v>
      </c>
      <c r="C14" s="361">
        <v>120077851.55</v>
      </c>
      <c r="D14" s="362">
        <v>0</v>
      </c>
    </row>
    <row r="15" spans="1:4" ht="15">
      <c r="A15" s="364">
        <v>5515</v>
      </c>
      <c r="B15" s="367" t="s">
        <v>403</v>
      </c>
      <c r="C15" s="361">
        <v>31231.47</v>
      </c>
      <c r="D15" s="361">
        <v>69248938.14</v>
      </c>
    </row>
    <row r="16" spans="1:4" ht="15">
      <c r="A16" s="364">
        <v>5516</v>
      </c>
      <c r="B16" s="367" t="s">
        <v>402</v>
      </c>
      <c r="C16" s="361">
        <v>12614989.56</v>
      </c>
      <c r="D16" s="361">
        <v>124036.53</v>
      </c>
    </row>
    <row r="17" spans="1:4" ht="15">
      <c r="A17" s="364">
        <v>5517</v>
      </c>
      <c r="B17" s="367" t="s">
        <v>401</v>
      </c>
      <c r="C17" s="361">
        <v>0</v>
      </c>
      <c r="D17" s="361">
        <v>8256227.29</v>
      </c>
    </row>
    <row r="18" spans="1:4" ht="15">
      <c r="A18" s="364">
        <v>5518</v>
      </c>
      <c r="B18" s="367" t="s">
        <v>400</v>
      </c>
      <c r="C18" s="361">
        <v>0</v>
      </c>
      <c r="D18" s="362">
        <v>0</v>
      </c>
    </row>
    <row r="19" spans="1:4" ht="15">
      <c r="A19" s="364">
        <v>5520</v>
      </c>
      <c r="B19" s="367" t="s">
        <v>399</v>
      </c>
      <c r="C19" s="361">
        <v>0</v>
      </c>
      <c r="D19" s="362">
        <v>0</v>
      </c>
    </row>
    <row r="20" spans="1:4" ht="15">
      <c r="A20" s="364">
        <v>5521</v>
      </c>
      <c r="B20" s="367" t="s">
        <v>398</v>
      </c>
      <c r="C20" s="361">
        <v>0</v>
      </c>
      <c r="D20" s="362">
        <v>0</v>
      </c>
    </row>
    <row r="21" spans="1:4" ht="15">
      <c r="A21" s="364">
        <v>5522</v>
      </c>
      <c r="B21" s="367" t="s">
        <v>397</v>
      </c>
      <c r="C21" s="361">
        <v>0</v>
      </c>
      <c r="D21" s="362">
        <v>0</v>
      </c>
    </row>
    <row r="22" spans="1:4" ht="15">
      <c r="A22" s="364">
        <v>5530</v>
      </c>
      <c r="B22" s="367" t="s">
        <v>396</v>
      </c>
      <c r="C22" s="361">
        <v>0</v>
      </c>
      <c r="D22" s="362">
        <v>0</v>
      </c>
    </row>
    <row r="23" spans="1:4" ht="15">
      <c r="A23" s="364">
        <v>5531</v>
      </c>
      <c r="B23" s="367" t="s">
        <v>395</v>
      </c>
      <c r="C23" s="361">
        <v>0</v>
      </c>
      <c r="D23" s="362">
        <v>0</v>
      </c>
    </row>
    <row r="24" spans="1:4" ht="15">
      <c r="A24" s="364">
        <v>5532</v>
      </c>
      <c r="B24" s="367" t="s">
        <v>394</v>
      </c>
      <c r="C24" s="361">
        <v>0</v>
      </c>
      <c r="D24" s="362">
        <v>0</v>
      </c>
    </row>
    <row r="25" spans="1:4" ht="15">
      <c r="A25" s="364">
        <v>5533</v>
      </c>
      <c r="B25" s="367" t="s">
        <v>393</v>
      </c>
      <c r="C25" s="361">
        <v>0</v>
      </c>
      <c r="D25" s="362">
        <v>0</v>
      </c>
    </row>
    <row r="26" spans="1:4" ht="15">
      <c r="A26" s="364">
        <v>5534</v>
      </c>
      <c r="B26" s="367" t="s">
        <v>392</v>
      </c>
      <c r="C26" s="361">
        <v>0</v>
      </c>
      <c r="D26" s="362">
        <v>0</v>
      </c>
    </row>
    <row r="27" spans="1:4" ht="15">
      <c r="A27" s="364">
        <v>5535</v>
      </c>
      <c r="B27" s="367" t="s">
        <v>391</v>
      </c>
      <c r="C27" s="361">
        <v>0</v>
      </c>
      <c r="D27" s="362">
        <v>0</v>
      </c>
    </row>
    <row r="28" spans="1:4" ht="15">
      <c r="A28" s="364">
        <v>5540</v>
      </c>
      <c r="B28" s="367" t="s">
        <v>390</v>
      </c>
      <c r="C28" s="361">
        <v>0</v>
      </c>
      <c r="D28" s="362">
        <v>0</v>
      </c>
    </row>
    <row r="29" spans="1:4" ht="15">
      <c r="A29" s="364">
        <v>5541</v>
      </c>
      <c r="B29" s="367" t="s">
        <v>390</v>
      </c>
      <c r="C29" s="361">
        <v>0</v>
      </c>
      <c r="D29" s="362">
        <v>0</v>
      </c>
    </row>
    <row r="30" spans="1:4" ht="15">
      <c r="A30" s="364">
        <v>5550</v>
      </c>
      <c r="B30" s="363" t="s">
        <v>389</v>
      </c>
      <c r="C30" s="361">
        <v>0</v>
      </c>
      <c r="D30" s="362">
        <v>0</v>
      </c>
    </row>
    <row r="31" spans="1:4" ht="15">
      <c r="A31" s="364">
        <v>5551</v>
      </c>
      <c r="B31" s="363" t="s">
        <v>389</v>
      </c>
      <c r="C31" s="361">
        <v>0</v>
      </c>
      <c r="D31" s="362">
        <v>0</v>
      </c>
    </row>
    <row r="32" spans="1:4" ht="15">
      <c r="A32" s="366">
        <v>5590</v>
      </c>
      <c r="B32" s="365" t="s">
        <v>388</v>
      </c>
      <c r="C32" s="459">
        <f>SUM(C33:C40)</f>
        <v>6751383.53</v>
      </c>
      <c r="D32" s="459">
        <f>SUM(D33:D40)</f>
        <v>10345275.15</v>
      </c>
    </row>
    <row r="33" spans="1:4" ht="15">
      <c r="A33" s="364">
        <v>5591</v>
      </c>
      <c r="B33" s="363" t="s">
        <v>387</v>
      </c>
      <c r="C33" s="361">
        <v>0</v>
      </c>
      <c r="D33" s="362">
        <v>0</v>
      </c>
    </row>
    <row r="34" spans="1:4" ht="15">
      <c r="A34" s="364">
        <v>5592</v>
      </c>
      <c r="B34" s="363" t="s">
        <v>386</v>
      </c>
      <c r="C34" s="361">
        <v>0</v>
      </c>
      <c r="D34" s="362">
        <v>0</v>
      </c>
    </row>
    <row r="35" spans="1:4" ht="15">
      <c r="A35" s="364">
        <v>5593</v>
      </c>
      <c r="B35" s="363" t="s">
        <v>385</v>
      </c>
      <c r="C35" s="361">
        <v>0</v>
      </c>
      <c r="D35" s="362">
        <v>0</v>
      </c>
    </row>
    <row r="36" spans="1:4" ht="15">
      <c r="A36" s="364">
        <v>5594</v>
      </c>
      <c r="B36" s="363" t="s">
        <v>384</v>
      </c>
      <c r="C36" s="361">
        <v>0</v>
      </c>
      <c r="D36" s="362">
        <v>0</v>
      </c>
    </row>
    <row r="37" spans="1:4" ht="15">
      <c r="A37" s="364">
        <v>5595</v>
      </c>
      <c r="B37" s="363" t="s">
        <v>383</v>
      </c>
      <c r="C37" s="361">
        <v>0</v>
      </c>
      <c r="D37" s="362">
        <v>0</v>
      </c>
    </row>
    <row r="38" spans="1:4" ht="15">
      <c r="A38" s="364">
        <v>5596</v>
      </c>
      <c r="B38" s="363" t="s">
        <v>382</v>
      </c>
      <c r="C38" s="361">
        <v>0</v>
      </c>
      <c r="D38" s="362">
        <v>0</v>
      </c>
    </row>
    <row r="39" spans="1:4" ht="15">
      <c r="A39" s="364">
        <v>5597</v>
      </c>
      <c r="B39" s="363" t="s">
        <v>381</v>
      </c>
      <c r="C39" s="361">
        <v>0</v>
      </c>
      <c r="D39" s="362">
        <v>0</v>
      </c>
    </row>
    <row r="40" spans="1:4" ht="15">
      <c r="A40" s="364">
        <v>5599</v>
      </c>
      <c r="B40" s="363" t="s">
        <v>380</v>
      </c>
      <c r="C40" s="361">
        <v>6751383.53</v>
      </c>
      <c r="D40" s="361">
        <v>10345275.15</v>
      </c>
    </row>
    <row r="41" spans="1:4" ht="15">
      <c r="A41" s="366">
        <v>5600</v>
      </c>
      <c r="B41" s="365" t="s">
        <v>379</v>
      </c>
      <c r="C41" s="459">
        <f>+C42</f>
        <v>203877037.95</v>
      </c>
      <c r="D41" s="459">
        <f>SUM(D42)</f>
        <v>219100301.92</v>
      </c>
    </row>
    <row r="42" spans="1:4" ht="15">
      <c r="A42" s="364">
        <v>5610</v>
      </c>
      <c r="B42" s="363" t="s">
        <v>378</v>
      </c>
      <c r="C42" s="361">
        <v>203877037.95</v>
      </c>
      <c r="D42" s="361">
        <v>219100301.92</v>
      </c>
    </row>
    <row r="43" spans="1:4" ht="15">
      <c r="A43" s="360">
        <v>5611</v>
      </c>
      <c r="B43" s="359" t="s">
        <v>377</v>
      </c>
      <c r="C43" s="362">
        <v>0</v>
      </c>
      <c r="D43" s="358">
        <v>219100301.92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0"/>
  <sheetViews>
    <sheetView view="pageBreakPreview" zoomScaleSheetLayoutView="100" workbookViewId="0" topLeftCell="A1">
      <selection activeCell="B15" sqref="B1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89" customWidth="1"/>
    <col min="4" max="4" width="14.140625" style="89" bestFit="1" customWidth="1"/>
    <col min="5" max="16384" width="11.421875" style="89" customWidth="1"/>
  </cols>
  <sheetData>
    <row r="1" ht="15">
      <c r="A1" s="21" t="s">
        <v>43</v>
      </c>
    </row>
    <row r="2" ht="15">
      <c r="A2" s="21"/>
    </row>
    <row r="3" ht="15">
      <c r="A3" s="21"/>
    </row>
    <row r="4" ht="15">
      <c r="A4" s="21"/>
    </row>
    <row r="5" spans="1:3" ht="11.25" customHeight="1">
      <c r="A5" s="390" t="s">
        <v>134</v>
      </c>
      <c r="B5" s="389"/>
      <c r="C5" s="388" t="s">
        <v>140</v>
      </c>
    </row>
    <row r="6" spans="1:3" ht="15">
      <c r="A6" s="387"/>
      <c r="B6" s="387"/>
      <c r="C6" s="386"/>
    </row>
    <row r="7" spans="1:3" ht="15" customHeight="1">
      <c r="A7" s="219" t="s">
        <v>45</v>
      </c>
      <c r="B7" s="385" t="s">
        <v>46</v>
      </c>
      <c r="C7" s="369" t="s">
        <v>263</v>
      </c>
    </row>
    <row r="8" spans="1:4" ht="15">
      <c r="A8" s="382">
        <v>900001</v>
      </c>
      <c r="B8" s="384" t="s">
        <v>424</v>
      </c>
      <c r="C8" s="380">
        <v>4329945329.93</v>
      </c>
      <c r="D8" s="483"/>
    </row>
    <row r="9" spans="1:3" ht="15">
      <c r="A9" s="382">
        <v>900002</v>
      </c>
      <c r="B9" s="381" t="s">
        <v>423</v>
      </c>
      <c r="C9" s="380">
        <f>SUM(C10:C14)</f>
        <v>116076704.73</v>
      </c>
    </row>
    <row r="10" spans="1:3" ht="15">
      <c r="A10" s="383">
        <v>4320</v>
      </c>
      <c r="B10" s="377" t="s">
        <v>422</v>
      </c>
      <c r="C10" s="374"/>
    </row>
    <row r="11" spans="1:3" ht="20.4">
      <c r="A11" s="383">
        <v>4330</v>
      </c>
      <c r="B11" s="377" t="s">
        <v>421</v>
      </c>
      <c r="C11" s="374"/>
    </row>
    <row r="12" spans="1:3" ht="15">
      <c r="A12" s="383">
        <v>4340</v>
      </c>
      <c r="B12" s="377" t="s">
        <v>420</v>
      </c>
      <c r="C12" s="374"/>
    </row>
    <row r="13" spans="1:3" ht="15">
      <c r="A13" s="383">
        <v>4399</v>
      </c>
      <c r="B13" s="377" t="s">
        <v>419</v>
      </c>
      <c r="C13" s="374"/>
    </row>
    <row r="14" spans="1:3" ht="15">
      <c r="A14" s="376">
        <v>4400</v>
      </c>
      <c r="B14" s="377" t="s">
        <v>418</v>
      </c>
      <c r="C14" s="374">
        <v>116076704.73</v>
      </c>
    </row>
    <row r="15" spans="1:3" ht="15">
      <c r="A15" s="382">
        <v>900003</v>
      </c>
      <c r="B15" s="381" t="s">
        <v>417</v>
      </c>
      <c r="C15" s="380">
        <f>SUM(C16:C19)</f>
        <v>0</v>
      </c>
    </row>
    <row r="16" spans="1:3" ht="15">
      <c r="A16" s="379">
        <v>52</v>
      </c>
      <c r="B16" s="377" t="s">
        <v>416</v>
      </c>
      <c r="C16" s="374"/>
    </row>
    <row r="17" spans="1:3" ht="15">
      <c r="A17" s="379">
        <v>62</v>
      </c>
      <c r="B17" s="377" t="s">
        <v>415</v>
      </c>
      <c r="C17" s="374"/>
    </row>
    <row r="18" spans="1:3" ht="15">
      <c r="A18" s="378" t="s">
        <v>414</v>
      </c>
      <c r="B18" s="377" t="s">
        <v>413</v>
      </c>
      <c r="C18" s="374"/>
    </row>
    <row r="19" spans="1:3" ht="15">
      <c r="A19" s="376">
        <v>4500</v>
      </c>
      <c r="B19" s="375" t="s">
        <v>412</v>
      </c>
      <c r="C19" s="374"/>
    </row>
    <row r="20" spans="1:3" ht="15">
      <c r="A20" s="373">
        <v>900004</v>
      </c>
      <c r="B20" s="372" t="s">
        <v>411</v>
      </c>
      <c r="C20" s="371">
        <f>+C8+C9-C15</f>
        <v>4446022034.66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65" customWidth="1"/>
    <col min="4" max="16384" width="11.421875" style="65" customWidth="1"/>
  </cols>
  <sheetData>
    <row r="2" spans="1:4" ht="15" customHeight="1">
      <c r="A2" s="503" t="s">
        <v>142</v>
      </c>
      <c r="B2" s="504"/>
      <c r="C2" s="4"/>
      <c r="D2" s="88"/>
    </row>
    <row r="3" spans="1:4" ht="10.8" thickBot="1">
      <c r="A3" s="88"/>
      <c r="B3" s="88"/>
      <c r="C3" s="4"/>
      <c r="D3" s="88"/>
    </row>
    <row r="4" spans="1:4" ht="14.1" customHeight="1">
      <c r="A4" s="137" t="s">
        <v>233</v>
      </c>
      <c r="B4" s="169"/>
      <c r="C4" s="169"/>
      <c r="D4" s="173"/>
    </row>
    <row r="5" spans="1:4" ht="14.1" customHeight="1">
      <c r="A5" s="139" t="s">
        <v>143</v>
      </c>
      <c r="B5" s="140"/>
      <c r="C5" s="140"/>
      <c r="D5" s="93"/>
    </row>
    <row r="6" spans="1:4" ht="15">
      <c r="A6" s="174"/>
      <c r="B6" s="12"/>
      <c r="C6" s="12"/>
      <c r="D6" s="96"/>
    </row>
    <row r="7" spans="1:4" ht="15" customHeight="1">
      <c r="A7" s="531" t="s">
        <v>215</v>
      </c>
      <c r="B7" s="532"/>
      <c r="C7" s="12"/>
      <c r="D7" s="96"/>
    </row>
    <row r="8" spans="1:4" ht="14.1" customHeight="1">
      <c r="A8" s="175" t="s">
        <v>216</v>
      </c>
      <c r="B8" s="172"/>
      <c r="C8" s="12"/>
      <c r="D8" s="96"/>
    </row>
    <row r="9" spans="1:4" ht="14.1" customHeight="1">
      <c r="A9" s="175" t="s">
        <v>217</v>
      </c>
      <c r="B9" s="172"/>
      <c r="C9" s="12"/>
      <c r="D9" s="96"/>
    </row>
    <row r="10" spans="1:4" ht="14.1" customHeight="1">
      <c r="A10" s="175" t="s">
        <v>218</v>
      </c>
      <c r="B10" s="172"/>
      <c r="C10" s="12"/>
      <c r="D10" s="96"/>
    </row>
    <row r="11" spans="1:4" ht="14.1" customHeight="1" thickBot="1">
      <c r="A11" s="176" t="s">
        <v>219</v>
      </c>
      <c r="B11" s="177"/>
      <c r="C11" s="97"/>
      <c r="D11" s="98"/>
    </row>
  </sheetData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  <colBreaks count="1" manualBreakCount="1">
    <brk id="3" max="16383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5"/>
  <sheetViews>
    <sheetView view="pageBreakPreview" zoomScaleSheetLayoutView="100" workbookViewId="0" topLeftCell="A1">
      <selection activeCell="A1" sqref="A1:C3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16384" width="11.421875" style="89" customWidth="1"/>
  </cols>
  <sheetData>
    <row r="1" ht="15">
      <c r="A1" s="21" t="s">
        <v>43</v>
      </c>
    </row>
    <row r="2" ht="15">
      <c r="A2" s="21"/>
    </row>
    <row r="3" ht="15">
      <c r="A3" s="21"/>
    </row>
    <row r="4" ht="15">
      <c r="A4" s="21"/>
    </row>
    <row r="5" spans="1:3" ht="11.25" customHeight="1">
      <c r="A5" s="390" t="s">
        <v>135</v>
      </c>
      <c r="B5" s="389"/>
      <c r="C5" s="401" t="s">
        <v>141</v>
      </c>
    </row>
    <row r="6" spans="1:3" ht="11.25" customHeight="1">
      <c r="A6" s="387"/>
      <c r="B6" s="386"/>
      <c r="C6" s="400"/>
    </row>
    <row r="7" spans="1:3" ht="15" customHeight="1">
      <c r="A7" s="219" t="s">
        <v>45</v>
      </c>
      <c r="B7" s="385" t="s">
        <v>46</v>
      </c>
      <c r="C7" s="369" t="s">
        <v>263</v>
      </c>
    </row>
    <row r="8" spans="1:3" ht="15">
      <c r="A8" s="399">
        <v>900001</v>
      </c>
      <c r="B8" s="398" t="s">
        <v>447</v>
      </c>
      <c r="C8" s="397">
        <v>0</v>
      </c>
    </row>
    <row r="9" spans="1:3" ht="15">
      <c r="A9" s="399">
        <v>900002</v>
      </c>
      <c r="B9" s="398" t="s">
        <v>446</v>
      </c>
      <c r="C9" s="397">
        <f>SUM(C10:C26)</f>
        <v>0</v>
      </c>
    </row>
    <row r="10" spans="1:3" ht="15">
      <c r="A10" s="383">
        <v>5100</v>
      </c>
      <c r="B10" s="396" t="s">
        <v>445</v>
      </c>
      <c r="C10" s="394"/>
    </row>
    <row r="11" spans="1:3" ht="15">
      <c r="A11" s="383">
        <v>5200</v>
      </c>
      <c r="B11" s="396" t="s">
        <v>444</v>
      </c>
      <c r="C11" s="394"/>
    </row>
    <row r="12" spans="1:3" ht="15">
      <c r="A12" s="383">
        <v>5300</v>
      </c>
      <c r="B12" s="396" t="s">
        <v>443</v>
      </c>
      <c r="C12" s="394"/>
    </row>
    <row r="13" spans="1:3" ht="15">
      <c r="A13" s="383">
        <v>5400</v>
      </c>
      <c r="B13" s="396" t="s">
        <v>442</v>
      </c>
      <c r="C13" s="394"/>
    </row>
    <row r="14" spans="1:3" ht="15">
      <c r="A14" s="383">
        <v>5500</v>
      </c>
      <c r="B14" s="396" t="s">
        <v>441</v>
      </c>
      <c r="C14" s="394"/>
    </row>
    <row r="15" spans="1:3" ht="15">
      <c r="A15" s="383">
        <v>5600</v>
      </c>
      <c r="B15" s="396" t="s">
        <v>440</v>
      </c>
      <c r="C15" s="394"/>
    </row>
    <row r="16" spans="1:3" ht="15">
      <c r="A16" s="383">
        <v>5700</v>
      </c>
      <c r="B16" s="396" t="s">
        <v>439</v>
      </c>
      <c r="C16" s="394"/>
    </row>
    <row r="17" spans="1:3" ht="15">
      <c r="A17" s="383" t="s">
        <v>438</v>
      </c>
      <c r="B17" s="396" t="s">
        <v>437</v>
      </c>
      <c r="C17" s="394"/>
    </row>
    <row r="18" spans="1:3" ht="15">
      <c r="A18" s="383">
        <v>5900</v>
      </c>
      <c r="B18" s="396" t="s">
        <v>436</v>
      </c>
      <c r="C18" s="394"/>
    </row>
    <row r="19" spans="1:3" ht="15">
      <c r="A19" s="379">
        <v>6200</v>
      </c>
      <c r="B19" s="396" t="s">
        <v>435</v>
      </c>
      <c r="C19" s="394"/>
    </row>
    <row r="20" spans="1:3" ht="15">
      <c r="A20" s="379">
        <v>7200</v>
      </c>
      <c r="B20" s="396" t="s">
        <v>434</v>
      </c>
      <c r="C20" s="394"/>
    </row>
    <row r="21" spans="1:3" ht="15">
      <c r="A21" s="379">
        <v>7300</v>
      </c>
      <c r="B21" s="396" t="s">
        <v>433</v>
      </c>
      <c r="C21" s="394"/>
    </row>
    <row r="22" spans="1:3" ht="15">
      <c r="A22" s="379">
        <v>7500</v>
      </c>
      <c r="B22" s="396" t="s">
        <v>432</v>
      </c>
      <c r="C22" s="394"/>
    </row>
    <row r="23" spans="1:3" ht="15">
      <c r="A23" s="379">
        <v>7900</v>
      </c>
      <c r="B23" s="396" t="s">
        <v>431</v>
      </c>
      <c r="C23" s="394"/>
    </row>
    <row r="24" spans="1:3" ht="15">
      <c r="A24" s="379">
        <v>9100</v>
      </c>
      <c r="B24" s="396" t="s">
        <v>430</v>
      </c>
      <c r="C24" s="394"/>
    </row>
    <row r="25" spans="1:3" ht="15">
      <c r="A25" s="379">
        <v>9900</v>
      </c>
      <c r="B25" s="396" t="s">
        <v>429</v>
      </c>
      <c r="C25" s="394"/>
    </row>
    <row r="26" spans="1:3" ht="15">
      <c r="A26" s="379">
        <v>7400</v>
      </c>
      <c r="B26" s="395" t="s">
        <v>428</v>
      </c>
      <c r="C26" s="394"/>
    </row>
    <row r="27" spans="1:3" ht="15">
      <c r="A27" s="399">
        <v>900003</v>
      </c>
      <c r="B27" s="398" t="s">
        <v>427</v>
      </c>
      <c r="C27" s="397">
        <f>SUM(C28:C34)</f>
        <v>0</v>
      </c>
    </row>
    <row r="28" spans="1:3" ht="20.4">
      <c r="A28" s="383">
        <v>5510</v>
      </c>
      <c r="B28" s="396" t="s">
        <v>408</v>
      </c>
      <c r="C28" s="394"/>
    </row>
    <row r="29" spans="1:3" ht="15">
      <c r="A29" s="383">
        <v>5520</v>
      </c>
      <c r="B29" s="396" t="s">
        <v>399</v>
      </c>
      <c r="C29" s="394"/>
    </row>
    <row r="30" spans="1:3" ht="15">
      <c r="A30" s="383">
        <v>5530</v>
      </c>
      <c r="B30" s="396" t="s">
        <v>396</v>
      </c>
      <c r="C30" s="394"/>
    </row>
    <row r="31" spans="1:3" ht="20.4">
      <c r="A31" s="383">
        <v>5540</v>
      </c>
      <c r="B31" s="396" t="s">
        <v>390</v>
      </c>
      <c r="C31" s="394"/>
    </row>
    <row r="32" spans="1:3" ht="15">
      <c r="A32" s="383">
        <v>5550</v>
      </c>
      <c r="B32" s="396" t="s">
        <v>389</v>
      </c>
      <c r="C32" s="394"/>
    </row>
    <row r="33" spans="1:3" ht="15">
      <c r="A33" s="383">
        <v>5590</v>
      </c>
      <c r="B33" s="396" t="s">
        <v>388</v>
      </c>
      <c r="C33" s="394"/>
    </row>
    <row r="34" spans="1:3" ht="15">
      <c r="A34" s="383">
        <v>5600</v>
      </c>
      <c r="B34" s="395" t="s">
        <v>426</v>
      </c>
      <c r="C34" s="394"/>
    </row>
    <row r="35" spans="1:3" ht="15">
      <c r="A35" s="393">
        <v>900004</v>
      </c>
      <c r="B35" s="392" t="s">
        <v>425</v>
      </c>
      <c r="C35" s="391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7" customWidth="1"/>
    <col min="4" max="16384" width="11.421875" style="65" customWidth="1"/>
  </cols>
  <sheetData>
    <row r="2" spans="1:3" ht="15" customHeight="1">
      <c r="A2" s="503" t="s">
        <v>142</v>
      </c>
      <c r="B2" s="504"/>
      <c r="C2" s="4"/>
    </row>
    <row r="3" spans="1:3" ht="10.8" thickBot="1">
      <c r="A3" s="89"/>
      <c r="B3" s="89"/>
      <c r="C3" s="4"/>
    </row>
    <row r="4" spans="1:4" ht="14.1" customHeight="1">
      <c r="A4" s="137" t="s">
        <v>233</v>
      </c>
      <c r="B4" s="169"/>
      <c r="C4" s="169"/>
      <c r="D4" s="95"/>
    </row>
    <row r="5" spans="1:4" ht="14.1" customHeight="1">
      <c r="A5" s="139" t="s">
        <v>143</v>
      </c>
      <c r="B5" s="140"/>
      <c r="C5" s="140"/>
      <c r="D5" s="96"/>
    </row>
    <row r="6" spans="1:4" ht="15">
      <c r="A6" s="174"/>
      <c r="B6" s="12"/>
      <c r="C6" s="13"/>
      <c r="D6" s="96"/>
    </row>
    <row r="7" spans="1:4" ht="15" customHeight="1">
      <c r="A7" s="531" t="s">
        <v>220</v>
      </c>
      <c r="B7" s="532"/>
      <c r="C7" s="13"/>
      <c r="D7" s="96"/>
    </row>
    <row r="8" spans="1:4" ht="14.1" customHeight="1">
      <c r="A8" s="178" t="s">
        <v>221</v>
      </c>
      <c r="B8" s="172"/>
      <c r="C8" s="13"/>
      <c r="D8" s="96"/>
    </row>
    <row r="9" spans="1:4" ht="14.1" customHeight="1">
      <c r="A9" s="178" t="s">
        <v>222</v>
      </c>
      <c r="B9" s="172"/>
      <c r="C9" s="13"/>
      <c r="D9" s="96"/>
    </row>
    <row r="10" spans="1:4" ht="14.1" customHeight="1">
      <c r="A10" s="178" t="s">
        <v>223</v>
      </c>
      <c r="B10" s="172"/>
      <c r="C10" s="13"/>
      <c r="D10" s="96"/>
    </row>
    <row r="11" spans="1:4" ht="14.1" customHeight="1" thickBot="1">
      <c r="A11" s="179" t="s">
        <v>224</v>
      </c>
      <c r="B11" s="177"/>
      <c r="C11" s="109"/>
      <c r="D11" s="98"/>
    </row>
  </sheetData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B22" sqref="B22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6" width="17.7109375" style="7" customWidth="1"/>
    <col min="7" max="8" width="11.421875" style="89" customWidth="1"/>
    <col min="9" max="16384" width="11.421875" style="89" customWidth="1"/>
  </cols>
  <sheetData>
    <row r="2" spans="1:5" ht="15" customHeight="1">
      <c r="A2" s="503" t="s">
        <v>142</v>
      </c>
      <c r="B2" s="504"/>
      <c r="C2" s="89"/>
      <c r="D2" s="89"/>
      <c r="E2" s="89"/>
    </row>
    <row r="3" spans="3:5" ht="10.8" thickBot="1">
      <c r="C3" s="89"/>
      <c r="D3" s="89"/>
      <c r="E3" s="89"/>
    </row>
    <row r="4" spans="1:5" ht="14.1" customHeight="1">
      <c r="A4" s="137" t="s">
        <v>233</v>
      </c>
      <c r="B4" s="94"/>
      <c r="C4" s="94"/>
      <c r="D4" s="94"/>
      <c r="E4" s="95"/>
    </row>
    <row r="5" spans="1:5" ht="14.1" customHeight="1">
      <c r="A5" s="139" t="s">
        <v>143</v>
      </c>
      <c r="B5" s="92"/>
      <c r="C5" s="92"/>
      <c r="D5" s="92"/>
      <c r="E5" s="93"/>
    </row>
    <row r="6" spans="1:5" ht="14.1" customHeight="1">
      <c r="A6" s="139" t="s">
        <v>146</v>
      </c>
      <c r="B6" s="92"/>
      <c r="C6" s="92"/>
      <c r="D6" s="92"/>
      <c r="E6" s="93"/>
    </row>
    <row r="7" spans="1:5" ht="14.1" customHeight="1">
      <c r="A7" s="143" t="s">
        <v>147</v>
      </c>
      <c r="B7" s="92"/>
      <c r="C7" s="92"/>
      <c r="D7" s="92"/>
      <c r="E7" s="93"/>
    </row>
    <row r="8" spans="1:5" ht="14.1" customHeight="1">
      <c r="A8" s="143" t="s">
        <v>148</v>
      </c>
      <c r="B8" s="12"/>
      <c r="C8" s="12"/>
      <c r="D8" s="12"/>
      <c r="E8" s="96"/>
    </row>
    <row r="9" spans="1:5" ht="14.1" customHeight="1" thickBot="1">
      <c r="A9" s="144" t="s">
        <v>149</v>
      </c>
      <c r="B9" s="97"/>
      <c r="C9" s="97"/>
      <c r="D9" s="97"/>
      <c r="E9" s="98"/>
    </row>
  </sheetData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view="pageBreakPreview" zoomScaleSheetLayoutView="100" workbookViewId="0" topLeftCell="A1">
      <selection activeCell="G17" sqref="G17"/>
    </sheetView>
  </sheetViews>
  <sheetFormatPr defaultColWidth="11.421875" defaultRowHeight="15"/>
  <cols>
    <col min="1" max="1" width="14.28125" style="89" customWidth="1"/>
    <col min="2" max="2" width="53.421875" style="89" bestFit="1" customWidth="1"/>
    <col min="3" max="3" width="14.00390625" style="89" bestFit="1" customWidth="1"/>
    <col min="4" max="5" width="13.8515625" style="89" bestFit="1" customWidth="1"/>
    <col min="6" max="16384" width="11.421875" style="89" customWidth="1"/>
  </cols>
  <sheetData>
    <row r="1" ht="15">
      <c r="E1" s="5" t="s">
        <v>44</v>
      </c>
    </row>
    <row r="2" ht="15" customHeight="1">
      <c r="A2" s="425" t="s">
        <v>40</v>
      </c>
    </row>
    <row r="3" ht="15">
      <c r="A3" s="3"/>
    </row>
    <row r="4" s="39" customFormat="1" ht="13.2">
      <c r="A4" s="424" t="s">
        <v>75</v>
      </c>
    </row>
    <row r="5" spans="1:8" s="39" customFormat="1" ht="35.1" customHeight="1">
      <c r="A5" s="534" t="s">
        <v>76</v>
      </c>
      <c r="B5" s="534"/>
      <c r="C5" s="534"/>
      <c r="D5" s="534"/>
      <c r="E5" s="534"/>
      <c r="F5" s="534"/>
      <c r="H5" s="41"/>
    </row>
    <row r="6" spans="1:8" s="39" customFormat="1" ht="15">
      <c r="A6" s="190"/>
      <c r="B6" s="190"/>
      <c r="C6" s="190"/>
      <c r="D6" s="190"/>
      <c r="H6" s="41"/>
    </row>
    <row r="7" spans="1:4" s="39" customFormat="1" ht="13.2">
      <c r="A7" s="41" t="s">
        <v>77</v>
      </c>
      <c r="B7" s="41"/>
      <c r="C7" s="41"/>
      <c r="D7" s="41"/>
    </row>
    <row r="8" spans="1:4" s="39" customFormat="1" ht="15">
      <c r="A8" s="41"/>
      <c r="B8" s="41"/>
      <c r="C8" s="41"/>
      <c r="D8" s="41"/>
    </row>
    <row r="9" spans="1:4" s="39" customFormat="1" ht="13.2">
      <c r="A9" s="423" t="s">
        <v>78</v>
      </c>
      <c r="B9" s="41"/>
      <c r="C9" s="41"/>
      <c r="D9" s="41"/>
    </row>
    <row r="10" spans="1:4" s="39" customFormat="1" ht="13.2">
      <c r="A10" s="423"/>
      <c r="B10" s="41"/>
      <c r="C10" s="41"/>
      <c r="D10" s="41"/>
    </row>
    <row r="11" spans="1:4" s="39" customFormat="1" ht="13.2">
      <c r="A11" s="413">
        <v>7000</v>
      </c>
      <c r="B11" s="412" t="s">
        <v>512</v>
      </c>
      <c r="C11" s="41"/>
      <c r="D11" s="41"/>
    </row>
    <row r="12" spans="1:4" s="39" customFormat="1" ht="13.2">
      <c r="A12" s="413"/>
      <c r="B12" s="412"/>
      <c r="C12" s="41"/>
      <c r="D12" s="41"/>
    </row>
    <row r="13" spans="1:5" s="39" customFormat="1" ht="15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5" s="39" customFormat="1" ht="15">
      <c r="A14" s="418">
        <v>7100</v>
      </c>
      <c r="B14" s="422" t="s">
        <v>511</v>
      </c>
      <c r="C14" s="460">
        <f>SUM(C15:C20)</f>
        <v>0</v>
      </c>
      <c r="D14" s="460">
        <f>SUM(D15:D20)</f>
        <v>0</v>
      </c>
      <c r="E14" s="461">
        <f>D14-C14</f>
        <v>0</v>
      </c>
    </row>
    <row r="15" spans="1:5" s="39" customFormat="1" ht="15">
      <c r="A15" s="404">
        <v>7110</v>
      </c>
      <c r="B15" s="420" t="s">
        <v>510</v>
      </c>
      <c r="C15" s="460">
        <v>0</v>
      </c>
      <c r="D15" s="460">
        <v>0</v>
      </c>
      <c r="E15" s="461">
        <f aca="true" t="shared" si="0" ref="E15:E53">D15-C15</f>
        <v>0</v>
      </c>
    </row>
    <row r="16" spans="1:5" s="39" customFormat="1" ht="15">
      <c r="A16" s="404">
        <v>7120</v>
      </c>
      <c r="B16" s="420" t="s">
        <v>509</v>
      </c>
      <c r="C16" s="460">
        <v>0</v>
      </c>
      <c r="D16" s="460">
        <v>0</v>
      </c>
      <c r="E16" s="461">
        <f t="shared" si="0"/>
        <v>0</v>
      </c>
    </row>
    <row r="17" spans="1:5" s="39" customFormat="1" ht="15">
      <c r="A17" s="404">
        <v>7130</v>
      </c>
      <c r="B17" s="420" t="s">
        <v>508</v>
      </c>
      <c r="C17" s="460">
        <v>0</v>
      </c>
      <c r="D17" s="460">
        <v>0</v>
      </c>
      <c r="E17" s="461">
        <f t="shared" si="0"/>
        <v>0</v>
      </c>
    </row>
    <row r="18" spans="1:5" s="39" customFormat="1" ht="15">
      <c r="A18" s="404">
        <v>7140</v>
      </c>
      <c r="B18" s="420" t="s">
        <v>507</v>
      </c>
      <c r="C18" s="460">
        <v>0</v>
      </c>
      <c r="D18" s="460">
        <v>0</v>
      </c>
      <c r="E18" s="461">
        <f t="shared" si="0"/>
        <v>0</v>
      </c>
    </row>
    <row r="19" spans="1:5" s="39" customFormat="1" ht="15">
      <c r="A19" s="404">
        <v>7150</v>
      </c>
      <c r="B19" s="420" t="s">
        <v>506</v>
      </c>
      <c r="C19" s="460">
        <v>0</v>
      </c>
      <c r="D19" s="460">
        <v>0</v>
      </c>
      <c r="E19" s="461">
        <f t="shared" si="0"/>
        <v>0</v>
      </c>
    </row>
    <row r="20" spans="1:5" s="39" customFormat="1" ht="15">
      <c r="A20" s="404">
        <v>7160</v>
      </c>
      <c r="B20" s="420" t="s">
        <v>505</v>
      </c>
      <c r="C20" s="460">
        <v>0</v>
      </c>
      <c r="D20" s="460">
        <v>0</v>
      </c>
      <c r="E20" s="461">
        <f t="shared" si="0"/>
        <v>0</v>
      </c>
    </row>
    <row r="21" spans="1:5" s="39" customFormat="1" ht="15">
      <c r="A21" s="418">
        <v>7200</v>
      </c>
      <c r="B21" s="422" t="s">
        <v>504</v>
      </c>
      <c r="C21" s="460">
        <f>SUM(C22:C27)</f>
        <v>0</v>
      </c>
      <c r="D21" s="460">
        <f>SUM(D22:D27)</f>
        <v>0</v>
      </c>
      <c r="E21" s="461">
        <f t="shared" si="0"/>
        <v>0</v>
      </c>
    </row>
    <row r="22" spans="1:5" s="39" customFormat="1" ht="20.4">
      <c r="A22" s="404">
        <v>7210</v>
      </c>
      <c r="B22" s="420" t="s">
        <v>503</v>
      </c>
      <c r="C22" s="460">
        <v>0</v>
      </c>
      <c r="D22" s="460">
        <v>0</v>
      </c>
      <c r="E22" s="461">
        <f t="shared" si="0"/>
        <v>0</v>
      </c>
    </row>
    <row r="23" spans="1:5" s="39" customFormat="1" ht="20.4">
      <c r="A23" s="404">
        <v>7220</v>
      </c>
      <c r="B23" s="420" t="s">
        <v>502</v>
      </c>
      <c r="C23" s="460">
        <v>0</v>
      </c>
      <c r="D23" s="460">
        <v>0</v>
      </c>
      <c r="E23" s="461">
        <f t="shared" si="0"/>
        <v>0</v>
      </c>
    </row>
    <row r="24" spans="1:5" s="39" customFormat="1" ht="12.9" customHeight="1">
      <c r="A24" s="404">
        <v>7230</v>
      </c>
      <c r="B24" s="419" t="s">
        <v>501</v>
      </c>
      <c r="C24" s="460">
        <v>0</v>
      </c>
      <c r="D24" s="460">
        <v>0</v>
      </c>
      <c r="E24" s="461">
        <f t="shared" si="0"/>
        <v>0</v>
      </c>
    </row>
    <row r="25" spans="1:5" s="39" customFormat="1" ht="20.4">
      <c r="A25" s="404">
        <v>7240</v>
      </c>
      <c r="B25" s="419" t="s">
        <v>500</v>
      </c>
      <c r="C25" s="460">
        <v>0</v>
      </c>
      <c r="D25" s="460">
        <v>0</v>
      </c>
      <c r="E25" s="461">
        <f t="shared" si="0"/>
        <v>0</v>
      </c>
    </row>
    <row r="26" spans="1:5" s="39" customFormat="1" ht="20.4">
      <c r="A26" s="404">
        <v>7250</v>
      </c>
      <c r="B26" s="419" t="s">
        <v>499</v>
      </c>
      <c r="C26" s="460">
        <v>0</v>
      </c>
      <c r="D26" s="460">
        <v>0</v>
      </c>
      <c r="E26" s="461">
        <f t="shared" si="0"/>
        <v>0</v>
      </c>
    </row>
    <row r="27" spans="1:5" s="39" customFormat="1" ht="20.4">
      <c r="A27" s="404">
        <v>7260</v>
      </c>
      <c r="B27" s="419" t="s">
        <v>498</v>
      </c>
      <c r="C27" s="460">
        <v>0</v>
      </c>
      <c r="D27" s="460">
        <v>0</v>
      </c>
      <c r="E27" s="461">
        <f t="shared" si="0"/>
        <v>0</v>
      </c>
    </row>
    <row r="28" spans="1:5" s="39" customFormat="1" ht="15">
      <c r="A28" s="418">
        <v>7300</v>
      </c>
      <c r="B28" s="421" t="s">
        <v>497</v>
      </c>
      <c r="C28" s="460">
        <f>SUM(C29:C34)</f>
        <v>0</v>
      </c>
      <c r="D28" s="460">
        <f>SUM(D29:D34)</f>
        <v>0</v>
      </c>
      <c r="E28" s="461">
        <f t="shared" si="0"/>
        <v>0</v>
      </c>
    </row>
    <row r="29" spans="1:5" s="39" customFormat="1" ht="15">
      <c r="A29" s="404">
        <v>7310</v>
      </c>
      <c r="B29" s="419" t="s">
        <v>496</v>
      </c>
      <c r="C29" s="460">
        <v>0</v>
      </c>
      <c r="D29" s="460">
        <v>0</v>
      </c>
      <c r="E29" s="461">
        <f t="shared" si="0"/>
        <v>0</v>
      </c>
    </row>
    <row r="30" spans="1:5" s="39" customFormat="1" ht="15">
      <c r="A30" s="404">
        <v>7320</v>
      </c>
      <c r="B30" s="419" t="s">
        <v>495</v>
      </c>
      <c r="C30" s="460">
        <v>0</v>
      </c>
      <c r="D30" s="460">
        <v>0</v>
      </c>
      <c r="E30" s="461">
        <f t="shared" si="0"/>
        <v>0</v>
      </c>
    </row>
    <row r="31" spans="1:5" s="39" customFormat="1" ht="15">
      <c r="A31" s="404">
        <v>7330</v>
      </c>
      <c r="B31" s="419" t="s">
        <v>494</v>
      </c>
      <c r="C31" s="460">
        <v>0</v>
      </c>
      <c r="D31" s="460">
        <v>0</v>
      </c>
      <c r="E31" s="461">
        <f t="shared" si="0"/>
        <v>0</v>
      </c>
    </row>
    <row r="32" spans="1:5" s="39" customFormat="1" ht="15">
      <c r="A32" s="404">
        <v>7340</v>
      </c>
      <c r="B32" s="419" t="s">
        <v>493</v>
      </c>
      <c r="C32" s="460">
        <v>0</v>
      </c>
      <c r="D32" s="460">
        <v>0</v>
      </c>
      <c r="E32" s="461">
        <f t="shared" si="0"/>
        <v>0</v>
      </c>
    </row>
    <row r="33" spans="1:5" s="39" customFormat="1" ht="15">
      <c r="A33" s="404">
        <v>7350</v>
      </c>
      <c r="B33" s="419" t="s">
        <v>492</v>
      </c>
      <c r="C33" s="460">
        <v>0</v>
      </c>
      <c r="D33" s="460">
        <v>0</v>
      </c>
      <c r="E33" s="461">
        <f t="shared" si="0"/>
        <v>0</v>
      </c>
    </row>
    <row r="34" spans="1:5" s="39" customFormat="1" ht="15">
      <c r="A34" s="404">
        <v>7360</v>
      </c>
      <c r="B34" s="419" t="s">
        <v>491</v>
      </c>
      <c r="C34" s="460">
        <v>0</v>
      </c>
      <c r="D34" s="460">
        <v>0</v>
      </c>
      <c r="E34" s="461">
        <f t="shared" si="0"/>
        <v>0</v>
      </c>
    </row>
    <row r="35" spans="1:5" s="39" customFormat="1" ht="15">
      <c r="A35" s="418">
        <v>7400</v>
      </c>
      <c r="B35" s="421" t="s">
        <v>490</v>
      </c>
      <c r="C35" s="460">
        <f>SUM(C36:C37)</f>
        <v>0</v>
      </c>
      <c r="D35" s="460">
        <f>SUM(D36:D37)</f>
        <v>0</v>
      </c>
      <c r="E35" s="461">
        <f t="shared" si="0"/>
        <v>0</v>
      </c>
    </row>
    <row r="36" spans="1:5" s="39" customFormat="1" ht="15">
      <c r="A36" s="404">
        <v>7410</v>
      </c>
      <c r="B36" s="419" t="s">
        <v>489</v>
      </c>
      <c r="C36" s="460">
        <v>0</v>
      </c>
      <c r="D36" s="460">
        <v>0</v>
      </c>
      <c r="E36" s="461">
        <f t="shared" si="0"/>
        <v>0</v>
      </c>
    </row>
    <row r="37" spans="1:5" s="39" customFormat="1" ht="15">
      <c r="A37" s="404">
        <v>7420</v>
      </c>
      <c r="B37" s="419" t="s">
        <v>488</v>
      </c>
      <c r="C37" s="460">
        <v>0</v>
      </c>
      <c r="D37" s="460">
        <v>0</v>
      </c>
      <c r="E37" s="461">
        <f t="shared" si="0"/>
        <v>0</v>
      </c>
    </row>
    <row r="38" spans="1:5" s="39" customFormat="1" ht="20.4">
      <c r="A38" s="418">
        <v>7500</v>
      </c>
      <c r="B38" s="421" t="s">
        <v>487</v>
      </c>
      <c r="C38" s="460">
        <f ca="1">SUM(C38:C40)</f>
        <v>0</v>
      </c>
      <c r="D38" s="460">
        <f ca="1">SUM(D38:D40)</f>
        <v>0</v>
      </c>
      <c r="E38" s="461">
        <f ca="1" t="shared" si="0"/>
        <v>0</v>
      </c>
    </row>
    <row r="39" spans="1:5" s="39" customFormat="1" ht="20.4">
      <c r="A39" s="404">
        <v>7510</v>
      </c>
      <c r="B39" s="419" t="s">
        <v>486</v>
      </c>
      <c r="C39" s="460">
        <v>0</v>
      </c>
      <c r="D39" s="460">
        <v>0</v>
      </c>
      <c r="E39" s="461">
        <f t="shared" si="0"/>
        <v>0</v>
      </c>
    </row>
    <row r="40" spans="1:5" s="39" customFormat="1" ht="20.4">
      <c r="A40" s="404">
        <v>7520</v>
      </c>
      <c r="B40" s="419" t="s">
        <v>485</v>
      </c>
      <c r="C40" s="460">
        <v>0</v>
      </c>
      <c r="D40" s="460">
        <v>0</v>
      </c>
      <c r="E40" s="461">
        <f t="shared" si="0"/>
        <v>0</v>
      </c>
    </row>
    <row r="41" spans="1:5" s="39" customFormat="1" ht="15">
      <c r="A41" s="418">
        <v>7600</v>
      </c>
      <c r="B41" s="421" t="s">
        <v>484</v>
      </c>
      <c r="C41" s="460">
        <f>SUM(C42:C46)</f>
        <v>0</v>
      </c>
      <c r="D41" s="460">
        <f>SUM(D42:D46)</f>
        <v>0</v>
      </c>
      <c r="E41" s="461">
        <f t="shared" si="0"/>
        <v>0</v>
      </c>
    </row>
    <row r="42" spans="1:5" s="39" customFormat="1" ht="15">
      <c r="A42" s="404">
        <v>7610</v>
      </c>
      <c r="B42" s="420" t="s">
        <v>483</v>
      </c>
      <c r="C42" s="460">
        <v>0</v>
      </c>
      <c r="D42" s="460">
        <v>0</v>
      </c>
      <c r="E42" s="461">
        <f t="shared" si="0"/>
        <v>0</v>
      </c>
    </row>
    <row r="43" spans="1:5" s="39" customFormat="1" ht="15">
      <c r="A43" s="404">
        <v>7620</v>
      </c>
      <c r="B43" s="420" t="s">
        <v>482</v>
      </c>
      <c r="C43" s="460">
        <v>0</v>
      </c>
      <c r="D43" s="460">
        <v>0</v>
      </c>
      <c r="E43" s="461">
        <f t="shared" si="0"/>
        <v>0</v>
      </c>
    </row>
    <row r="44" spans="1:5" s="39" customFormat="1" ht="15">
      <c r="A44" s="404">
        <v>7630</v>
      </c>
      <c r="B44" s="420" t="s">
        <v>481</v>
      </c>
      <c r="C44" s="460">
        <v>0</v>
      </c>
      <c r="D44" s="460">
        <v>67267419.34</v>
      </c>
      <c r="E44" s="461">
        <f t="shared" si="0"/>
        <v>67267419.34</v>
      </c>
    </row>
    <row r="45" spans="1:5" s="39" customFormat="1" ht="15">
      <c r="A45" s="404">
        <v>7640</v>
      </c>
      <c r="B45" s="419" t="s">
        <v>480</v>
      </c>
      <c r="C45" s="460">
        <v>0</v>
      </c>
      <c r="D45" s="460">
        <v>-67267419.34</v>
      </c>
      <c r="E45" s="461">
        <f t="shared" si="0"/>
        <v>-67267419.34</v>
      </c>
    </row>
    <row r="46" spans="1:5" s="39" customFormat="1" ht="15">
      <c r="A46" s="404"/>
      <c r="B46" s="419"/>
      <c r="C46" s="460"/>
      <c r="D46" s="460"/>
      <c r="E46" s="415"/>
    </row>
    <row r="47" spans="1:5" s="39" customFormat="1" ht="15">
      <c r="A47" s="418" t="s">
        <v>479</v>
      </c>
      <c r="B47" s="417" t="s">
        <v>478</v>
      </c>
      <c r="C47" s="460">
        <f>SUM(C48:C52)</f>
        <v>0</v>
      </c>
      <c r="D47" s="460">
        <f>SUM(D48:D52)</f>
        <v>0</v>
      </c>
      <c r="E47" s="461">
        <f t="shared" si="0"/>
        <v>0</v>
      </c>
    </row>
    <row r="48" spans="1:5" s="39" customFormat="1" ht="15">
      <c r="A48" s="404" t="s">
        <v>477</v>
      </c>
      <c r="B48" s="416" t="s">
        <v>476</v>
      </c>
      <c r="C48" s="460">
        <v>0</v>
      </c>
      <c r="D48" s="460">
        <v>0</v>
      </c>
      <c r="E48" s="461">
        <f t="shared" si="0"/>
        <v>0</v>
      </c>
    </row>
    <row r="49" spans="1:5" s="39" customFormat="1" ht="15">
      <c r="A49" s="404" t="s">
        <v>475</v>
      </c>
      <c r="B49" s="416" t="s">
        <v>474</v>
      </c>
      <c r="C49" s="460">
        <v>0</v>
      </c>
      <c r="D49" s="460">
        <v>0</v>
      </c>
      <c r="E49" s="461">
        <f t="shared" si="0"/>
        <v>0</v>
      </c>
    </row>
    <row r="50" spans="1:5" s="39" customFormat="1" ht="15">
      <c r="A50" s="404" t="s">
        <v>473</v>
      </c>
      <c r="B50" s="416" t="s">
        <v>472</v>
      </c>
      <c r="C50" s="460">
        <v>0</v>
      </c>
      <c r="D50" s="460">
        <v>0</v>
      </c>
      <c r="E50" s="461">
        <f t="shared" si="0"/>
        <v>0</v>
      </c>
    </row>
    <row r="51" spans="1:5" s="39" customFormat="1" ht="15">
      <c r="A51" s="404" t="s">
        <v>471</v>
      </c>
      <c r="B51" s="416" t="s">
        <v>470</v>
      </c>
      <c r="C51" s="460">
        <v>0</v>
      </c>
      <c r="D51" s="460">
        <v>0</v>
      </c>
      <c r="E51" s="461">
        <f t="shared" si="0"/>
        <v>0</v>
      </c>
    </row>
    <row r="52" spans="1:5" s="39" customFormat="1" ht="15">
      <c r="A52" s="404" t="s">
        <v>469</v>
      </c>
      <c r="B52" s="416" t="s">
        <v>468</v>
      </c>
      <c r="C52" s="460">
        <v>0</v>
      </c>
      <c r="D52" s="460">
        <v>0</v>
      </c>
      <c r="E52" s="461">
        <f t="shared" si="0"/>
        <v>0</v>
      </c>
    </row>
    <row r="53" spans="1:5" s="39" customFormat="1" ht="15">
      <c r="A53" s="404" t="s">
        <v>467</v>
      </c>
      <c r="B53" s="416" t="s">
        <v>466</v>
      </c>
      <c r="C53" s="460">
        <v>0</v>
      </c>
      <c r="D53" s="460">
        <v>0</v>
      </c>
      <c r="E53" s="461">
        <f t="shared" si="0"/>
        <v>0</v>
      </c>
    </row>
    <row r="54" spans="1:2" s="39" customFormat="1" ht="12">
      <c r="A54" s="402" t="s">
        <v>465</v>
      </c>
      <c r="B54" s="58"/>
    </row>
    <row r="55" spans="1:2" s="39" customFormat="1" ht="15">
      <c r="A55" s="41"/>
      <c r="B55" s="58"/>
    </row>
    <row r="56" spans="1:2" s="39" customFormat="1" ht="13.2">
      <c r="A56" s="414" t="s">
        <v>464</v>
      </c>
      <c r="B56" s="58"/>
    </row>
    <row r="57" s="39" customFormat="1" ht="13.2">
      <c r="A57" s="414"/>
    </row>
    <row r="58" spans="1:2" s="39" customFormat="1" ht="13.2">
      <c r="A58" s="413">
        <v>8000</v>
      </c>
      <c r="B58" s="412" t="s">
        <v>463</v>
      </c>
    </row>
    <row r="59" spans="2:8" s="39" customFormat="1" ht="15">
      <c r="B59" s="533" t="s">
        <v>92</v>
      </c>
      <c r="C59" s="533"/>
      <c r="D59" s="533"/>
      <c r="E59" s="533"/>
      <c r="H59" s="43"/>
    </row>
    <row r="60" spans="1:8" s="39" customFormat="1" ht="15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ht="15">
      <c r="A61" s="411">
        <v>8100</v>
      </c>
      <c r="B61" s="408" t="s">
        <v>462</v>
      </c>
      <c r="C61" s="462">
        <f>SUM(C62:C66)</f>
        <v>7781752563.46</v>
      </c>
      <c r="D61" s="462">
        <f>SUM(D62:D66)</f>
        <v>7164411577.240001</v>
      </c>
      <c r="E61" s="466">
        <f>D61-C61</f>
        <v>-617340986.2199993</v>
      </c>
      <c r="H61" s="43"/>
    </row>
    <row r="62" spans="1:8" s="39" customFormat="1" ht="15">
      <c r="A62" s="410">
        <v>8110</v>
      </c>
      <c r="B62" s="47" t="s">
        <v>461</v>
      </c>
      <c r="C62" s="463">
        <v>3890876281.73</v>
      </c>
      <c r="D62" s="463">
        <v>3582205788.62</v>
      </c>
      <c r="E62" s="467">
        <f>D62-C62</f>
        <v>-308670493.11000013</v>
      </c>
      <c r="F62" s="43"/>
      <c r="H62" s="43"/>
    </row>
    <row r="63" spans="1:8" s="39" customFormat="1" ht="15">
      <c r="A63" s="410">
        <v>8120</v>
      </c>
      <c r="B63" s="47" t="s">
        <v>460</v>
      </c>
      <c r="C63" s="463">
        <v>412550378.41</v>
      </c>
      <c r="D63" s="463">
        <v>15172450.05</v>
      </c>
      <c r="E63" s="467">
        <f aca="true" t="shared" si="1" ref="E63:E74">D63-C63</f>
        <v>-397377928.36</v>
      </c>
      <c r="F63" s="43"/>
      <c r="H63" s="43"/>
    </row>
    <row r="64" spans="1:8" s="39" customFormat="1" ht="15">
      <c r="A64" s="407">
        <v>8130</v>
      </c>
      <c r="B64" s="47" t="s">
        <v>459</v>
      </c>
      <c r="C64" s="463">
        <v>-1077656088.47</v>
      </c>
      <c r="D64" s="463">
        <v>-878825235.54</v>
      </c>
      <c r="E64" s="467">
        <f t="shared" si="1"/>
        <v>198830852.93000007</v>
      </c>
      <c r="F64" s="43"/>
      <c r="H64" s="43"/>
    </row>
    <row r="65" spans="1:8" s="39" customFormat="1" ht="15">
      <c r="A65" s="407">
        <v>8140</v>
      </c>
      <c r="B65" s="47" t="s">
        <v>458</v>
      </c>
      <c r="C65" s="463">
        <v>539828.05</v>
      </c>
      <c r="D65" s="463">
        <v>14691.51</v>
      </c>
      <c r="E65" s="467">
        <f t="shared" si="1"/>
        <v>-525136.54</v>
      </c>
      <c r="F65" s="43"/>
      <c r="H65" s="43"/>
    </row>
    <row r="66" spans="1:8" s="39" customFormat="1" ht="15">
      <c r="A66" s="407">
        <v>8150</v>
      </c>
      <c r="B66" s="47" t="s">
        <v>457</v>
      </c>
      <c r="C66" s="463">
        <v>4555442163.74</v>
      </c>
      <c r="D66" s="463">
        <v>4445843882.6</v>
      </c>
      <c r="E66" s="467">
        <f t="shared" si="1"/>
        <v>-109598281.13999939</v>
      </c>
      <c r="F66" s="43"/>
      <c r="H66" s="43"/>
    </row>
    <row r="67" spans="1:8" s="39" customFormat="1" ht="15">
      <c r="A67" s="409">
        <v>8200</v>
      </c>
      <c r="B67" s="408" t="s">
        <v>456</v>
      </c>
      <c r="C67" s="462">
        <f>SUM(C68:C74)</f>
        <v>7538952565.879999</v>
      </c>
      <c r="D67" s="462">
        <f>SUM(D68:D74)</f>
        <v>7850653988.76</v>
      </c>
      <c r="E67" s="466">
        <f>D67-C67</f>
        <v>311701422.88000107</v>
      </c>
      <c r="F67" s="43"/>
      <c r="G67" s="43"/>
      <c r="H67" s="43"/>
    </row>
    <row r="68" spans="1:8" s="39" customFormat="1" ht="15">
      <c r="A68" s="407">
        <v>8210</v>
      </c>
      <c r="B68" s="47" t="s">
        <v>455</v>
      </c>
      <c r="C68" s="463">
        <v>3769476282.94</v>
      </c>
      <c r="D68" s="463">
        <v>3925326994.38</v>
      </c>
      <c r="E68" s="467">
        <f t="shared" si="1"/>
        <v>155850711.44000006</v>
      </c>
      <c r="F68" s="43"/>
      <c r="G68" s="43"/>
      <c r="H68" s="43"/>
    </row>
    <row r="69" spans="1:8" s="39" customFormat="1" ht="15">
      <c r="A69" s="407">
        <v>8220</v>
      </c>
      <c r="B69" s="47" t="s">
        <v>454</v>
      </c>
      <c r="C69" s="463">
        <v>341833516.83</v>
      </c>
      <c r="D69" s="463">
        <v>123196492.03</v>
      </c>
      <c r="E69" s="467">
        <f t="shared" si="1"/>
        <v>-218637024.79999998</v>
      </c>
      <c r="F69" s="43"/>
      <c r="G69" s="43"/>
      <c r="H69" s="43"/>
    </row>
    <row r="70" spans="1:8" s="39" customFormat="1" ht="15">
      <c r="A70" s="407">
        <v>8230</v>
      </c>
      <c r="B70" s="47" t="s">
        <v>453</v>
      </c>
      <c r="C70" s="463">
        <v>-1842743395.42</v>
      </c>
      <c r="D70" s="463">
        <v>-625868663.09</v>
      </c>
      <c r="E70" s="467">
        <f t="shared" si="1"/>
        <v>1216874732.33</v>
      </c>
      <c r="F70" s="43"/>
      <c r="G70" s="43"/>
      <c r="H70" s="43"/>
    </row>
    <row r="71" spans="1:8" s="39" customFormat="1" ht="15">
      <c r="A71" s="407">
        <v>8240</v>
      </c>
      <c r="B71" s="47" t="s">
        <v>452</v>
      </c>
      <c r="C71" s="463">
        <v>1064980554.14</v>
      </c>
      <c r="D71" s="463">
        <v>1023361478.03</v>
      </c>
      <c r="E71" s="467">
        <f t="shared" si="1"/>
        <v>-41619076.110000014</v>
      </c>
      <c r="F71" s="43"/>
      <c r="G71" s="43"/>
      <c r="H71" s="43"/>
    </row>
    <row r="72" spans="1:8" s="39" customFormat="1" ht="15">
      <c r="A72" s="406">
        <v>8250</v>
      </c>
      <c r="B72" s="49" t="s">
        <v>451</v>
      </c>
      <c r="C72" s="464">
        <v>1097661.5</v>
      </c>
      <c r="D72" s="464">
        <v>77017550.73</v>
      </c>
      <c r="E72" s="467">
        <f t="shared" si="1"/>
        <v>75919889.23</v>
      </c>
      <c r="F72" s="43"/>
      <c r="G72" s="43"/>
      <c r="H72" s="43"/>
    </row>
    <row r="73" spans="1:8" s="39" customFormat="1" ht="15">
      <c r="A73" s="405">
        <v>8260</v>
      </c>
      <c r="B73" s="51" t="s">
        <v>450</v>
      </c>
      <c r="C73" s="463">
        <v>0</v>
      </c>
      <c r="D73" s="463">
        <v>0</v>
      </c>
      <c r="E73" s="467">
        <f t="shared" si="1"/>
        <v>0</v>
      </c>
      <c r="F73" s="43"/>
      <c r="G73" s="43"/>
      <c r="H73" s="43"/>
    </row>
    <row r="74" spans="1:8" s="39" customFormat="1" ht="15">
      <c r="A74" s="404">
        <v>8270</v>
      </c>
      <c r="B74" s="403" t="s">
        <v>449</v>
      </c>
      <c r="C74" s="465">
        <v>4204307945.89</v>
      </c>
      <c r="D74" s="465">
        <v>3327620136.68</v>
      </c>
      <c r="E74" s="467">
        <f t="shared" si="1"/>
        <v>-876687809.21</v>
      </c>
      <c r="F74" s="43"/>
      <c r="G74" s="43"/>
      <c r="H74" s="43"/>
    </row>
    <row r="75" ht="12">
      <c r="A75" s="402" t="s">
        <v>448</v>
      </c>
    </row>
  </sheetData>
  <mergeCells count="2">
    <mergeCell ref="B59:E59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SheetLayoutView="100" workbookViewId="0" topLeftCell="A1">
      <selection activeCell="A18" sqref="A18"/>
    </sheetView>
  </sheetViews>
  <sheetFormatPr defaultColWidth="42.140625" defaultRowHeight="15"/>
  <cols>
    <col min="1" max="2" width="42.140625" style="6" customWidth="1"/>
    <col min="3" max="3" width="18.7109375" style="6" bestFit="1" customWidth="1"/>
    <col min="4" max="4" width="17.00390625" style="6" bestFit="1" customWidth="1"/>
    <col min="5" max="5" width="9.140625" style="6" bestFit="1" customWidth="1"/>
    <col min="6" max="16384" width="42.140625" style="6" customWidth="1"/>
  </cols>
  <sheetData>
    <row r="1" ht="15">
      <c r="E1" s="5" t="s">
        <v>44</v>
      </c>
    </row>
    <row r="2" ht="15" customHeight="1">
      <c r="A2" s="14" t="s">
        <v>40</v>
      </c>
    </row>
    <row r="3" ht="15">
      <c r="A3" s="3"/>
    </row>
    <row r="4" s="39" customFormat="1" ht="15">
      <c r="A4" s="38" t="s">
        <v>75</v>
      </c>
    </row>
    <row r="5" spans="1:8" s="39" customFormat="1" ht="12.75" customHeight="1">
      <c r="A5" s="534" t="s">
        <v>76</v>
      </c>
      <c r="B5" s="534"/>
      <c r="C5" s="534"/>
      <c r="D5" s="534"/>
      <c r="E5" s="534"/>
      <c r="H5" s="41"/>
    </row>
    <row r="6" spans="1:8" s="39" customFormat="1" ht="15">
      <c r="A6" s="40"/>
      <c r="B6" s="40"/>
      <c r="C6" s="40"/>
      <c r="D6" s="40"/>
      <c r="H6" s="41"/>
    </row>
    <row r="7" spans="1:4" s="39" customFormat="1" ht="13.2">
      <c r="A7" s="41" t="s">
        <v>77</v>
      </c>
      <c r="B7" s="41"/>
      <c r="C7" s="41"/>
      <c r="D7" s="41"/>
    </row>
    <row r="8" spans="1:4" s="39" customFormat="1" ht="15">
      <c r="A8" s="41"/>
      <c r="B8" s="41"/>
      <c r="C8" s="41"/>
      <c r="D8" s="41"/>
    </row>
    <row r="9" spans="1:4" s="39" customFormat="1" ht="15">
      <c r="A9" s="42" t="s">
        <v>78</v>
      </c>
      <c r="B9" s="41"/>
      <c r="C9" s="41"/>
      <c r="D9" s="41"/>
    </row>
    <row r="10" spans="1:5" s="39" customFormat="1" ht="26.1" customHeight="1">
      <c r="A10" s="56" t="s">
        <v>79</v>
      </c>
      <c r="B10" s="535" t="s">
        <v>80</v>
      </c>
      <c r="C10" s="535"/>
      <c r="D10" s="535"/>
      <c r="E10" s="535"/>
    </row>
    <row r="11" spans="1:5" s="39" customFormat="1" ht="12.9" customHeight="1">
      <c r="A11" s="57" t="s">
        <v>81</v>
      </c>
      <c r="B11" s="57" t="s">
        <v>82</v>
      </c>
      <c r="C11" s="57"/>
      <c r="D11" s="57"/>
      <c r="E11" s="57"/>
    </row>
    <row r="12" spans="1:5" s="39" customFormat="1" ht="26.1" customHeight="1">
      <c r="A12" s="57" t="s">
        <v>83</v>
      </c>
      <c r="B12" s="535" t="s">
        <v>84</v>
      </c>
      <c r="C12" s="535"/>
      <c r="D12" s="535"/>
      <c r="E12" s="535"/>
    </row>
    <row r="13" spans="1:5" s="39" customFormat="1" ht="26.1" customHeight="1">
      <c r="A13" s="57" t="s">
        <v>85</v>
      </c>
      <c r="B13" s="535" t="s">
        <v>86</v>
      </c>
      <c r="C13" s="535"/>
      <c r="D13" s="535"/>
      <c r="E13" s="535"/>
    </row>
    <row r="14" spans="1:5" s="39" customFormat="1" ht="11.25" customHeight="1">
      <c r="A14" s="41"/>
      <c r="B14" s="58"/>
      <c r="C14" s="58"/>
      <c r="D14" s="58"/>
      <c r="E14" s="58"/>
    </row>
    <row r="15" spans="1:2" s="39" customFormat="1" ht="26.1" customHeight="1">
      <c r="A15" s="56" t="s">
        <v>87</v>
      </c>
      <c r="B15" s="57" t="s">
        <v>88</v>
      </c>
    </row>
    <row r="16" s="39" customFormat="1" ht="12.9" customHeight="1">
      <c r="A16" s="57" t="s">
        <v>89</v>
      </c>
    </row>
    <row r="17" s="39" customFormat="1" ht="15">
      <c r="A17" s="41"/>
    </row>
    <row r="18" spans="1:4" s="39" customFormat="1" ht="15">
      <c r="A18" s="41" t="s">
        <v>90</v>
      </c>
      <c r="B18" s="41"/>
      <c r="C18" s="41"/>
      <c r="D18" s="41"/>
    </row>
    <row r="19" spans="1:4" s="39" customFormat="1" ht="15">
      <c r="A19" s="41"/>
      <c r="B19" s="41"/>
      <c r="C19" s="41"/>
      <c r="D19" s="41"/>
    </row>
    <row r="20" spans="1:4" s="39" customFormat="1" ht="15">
      <c r="A20" s="41"/>
      <c r="B20" s="41"/>
      <c r="C20" s="41"/>
      <c r="D20" s="41"/>
    </row>
    <row r="21" s="39" customFormat="1" ht="15">
      <c r="A21" s="42" t="s">
        <v>91</v>
      </c>
    </row>
    <row r="22" spans="2:8" s="39" customFormat="1" ht="15">
      <c r="B22" s="533" t="s">
        <v>92</v>
      </c>
      <c r="C22" s="533"/>
      <c r="D22" s="533"/>
      <c r="E22" s="533"/>
      <c r="H22" s="43"/>
    </row>
    <row r="23" spans="1:8" s="39" customFormat="1" ht="15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ht="15">
      <c r="A24" s="46" t="s">
        <v>93</v>
      </c>
      <c r="B24" s="47" t="s">
        <v>94</v>
      </c>
      <c r="C24" s="48"/>
      <c r="D24" s="45"/>
      <c r="E24" s="45"/>
      <c r="H24" s="43"/>
    </row>
    <row r="25" spans="1:8" s="39" customFormat="1" ht="15">
      <c r="A25" s="46" t="s">
        <v>95</v>
      </c>
      <c r="B25" s="47" t="s">
        <v>96</v>
      </c>
      <c r="C25" s="48"/>
      <c r="D25" s="45"/>
      <c r="E25" s="45"/>
      <c r="F25" s="43"/>
      <c r="H25" s="43"/>
    </row>
    <row r="26" spans="1:8" s="39" customFormat="1" ht="15">
      <c r="A26" s="46" t="s">
        <v>97</v>
      </c>
      <c r="B26" s="47" t="s">
        <v>98</v>
      </c>
      <c r="C26" s="48"/>
      <c r="D26" s="45"/>
      <c r="E26" s="45"/>
      <c r="F26" s="43"/>
      <c r="H26" s="43"/>
    </row>
    <row r="27" spans="1:8" s="39" customFormat="1" ht="15">
      <c r="A27" s="47" t="s">
        <v>99</v>
      </c>
      <c r="B27" s="47" t="s">
        <v>100</v>
      </c>
      <c r="C27" s="48"/>
      <c r="D27" s="45"/>
      <c r="E27" s="45"/>
      <c r="F27" s="43"/>
      <c r="H27" s="43"/>
    </row>
    <row r="28" spans="1:8" s="39" customFormat="1" ht="15">
      <c r="A28" s="47" t="s">
        <v>101</v>
      </c>
      <c r="B28" s="47" t="s">
        <v>102</v>
      </c>
      <c r="C28" s="48"/>
      <c r="D28" s="45"/>
      <c r="E28" s="45"/>
      <c r="F28" s="43"/>
      <c r="H28" s="43"/>
    </row>
    <row r="29" spans="1:8" s="39" customFormat="1" ht="15">
      <c r="A29" s="47" t="s">
        <v>103</v>
      </c>
      <c r="B29" s="47" t="s">
        <v>104</v>
      </c>
      <c r="C29" s="48"/>
      <c r="D29" s="45"/>
      <c r="E29" s="45"/>
      <c r="F29" s="43"/>
      <c r="H29" s="43"/>
    </row>
    <row r="30" spans="1:8" s="39" customFormat="1" ht="15">
      <c r="A30" s="47" t="s">
        <v>105</v>
      </c>
      <c r="B30" s="47" t="s">
        <v>106</v>
      </c>
      <c r="C30" s="48"/>
      <c r="D30" s="45"/>
      <c r="E30" s="45"/>
      <c r="F30" s="43"/>
      <c r="G30" s="43"/>
      <c r="H30" s="43"/>
    </row>
    <row r="31" spans="1:8" s="39" customFormat="1" ht="15">
      <c r="A31" s="47" t="s">
        <v>107</v>
      </c>
      <c r="B31" s="47" t="s">
        <v>108</v>
      </c>
      <c r="C31" s="48"/>
      <c r="D31" s="45"/>
      <c r="E31" s="45"/>
      <c r="F31" s="43"/>
      <c r="G31" s="43"/>
      <c r="H31" s="43"/>
    </row>
    <row r="32" spans="1:8" s="39" customFormat="1" ht="15">
      <c r="A32" s="47" t="s">
        <v>109</v>
      </c>
      <c r="B32" s="47" t="s">
        <v>110</v>
      </c>
      <c r="C32" s="48"/>
      <c r="D32" s="45"/>
      <c r="E32" s="45"/>
      <c r="F32" s="43"/>
      <c r="G32" s="43"/>
      <c r="H32" s="43"/>
    </row>
    <row r="33" spans="1:8" s="39" customFormat="1" ht="15">
      <c r="A33" s="47" t="s">
        <v>111</v>
      </c>
      <c r="B33" s="47" t="s">
        <v>112</v>
      </c>
      <c r="C33" s="48"/>
      <c r="D33" s="45"/>
      <c r="E33" s="45"/>
      <c r="F33" s="43"/>
      <c r="G33" s="43"/>
      <c r="H33" s="43"/>
    </row>
    <row r="34" spans="1:8" s="39" customFormat="1" ht="15">
      <c r="A34" s="47" t="s">
        <v>113</v>
      </c>
      <c r="B34" s="47" t="s">
        <v>114</v>
      </c>
      <c r="C34" s="48"/>
      <c r="D34" s="45"/>
      <c r="E34" s="45"/>
      <c r="F34" s="43"/>
      <c r="G34" s="43"/>
      <c r="H34" s="43"/>
    </row>
    <row r="35" spans="1:8" s="39" customFormat="1" ht="15">
      <c r="A35" s="49" t="s">
        <v>115</v>
      </c>
      <c r="B35" s="49" t="s">
        <v>116</v>
      </c>
      <c r="C35" s="50"/>
      <c r="D35" s="44"/>
      <c r="E35" s="44"/>
      <c r="F35" s="43"/>
      <c r="G35" s="43"/>
      <c r="H35" s="43"/>
    </row>
    <row r="36" spans="1:8" s="39" customFormat="1" ht="15">
      <c r="A36" s="51" t="s">
        <v>117</v>
      </c>
      <c r="B36" s="51" t="s">
        <v>117</v>
      </c>
      <c r="C36" s="45"/>
      <c r="D36" s="45"/>
      <c r="E36" s="45"/>
      <c r="F36" s="43"/>
      <c r="G36" s="43"/>
      <c r="H36" s="43"/>
    </row>
    <row r="37" spans="2:8" s="39" customFormat="1" ht="15">
      <c r="B37" s="52" t="s">
        <v>118</v>
      </c>
      <c r="C37" s="53"/>
      <c r="D37" s="53"/>
      <c r="E37" s="53"/>
      <c r="F37" s="43"/>
      <c r="G37" s="43"/>
      <c r="H37" s="43"/>
    </row>
    <row r="38" spans="2:8" s="39" customFormat="1" ht="15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68"/>
  <sheetViews>
    <sheetView view="pageBreakPreview" zoomScaleSheetLayoutView="100" workbookViewId="0" topLeftCell="C1">
      <selection activeCell="J17" sqref="J17"/>
    </sheetView>
  </sheetViews>
  <sheetFormatPr defaultColWidth="11.421875" defaultRowHeight="15"/>
  <cols>
    <col min="1" max="1" width="21.8515625" style="89" customWidth="1"/>
    <col min="2" max="2" width="50.7109375" style="89" customWidth="1"/>
    <col min="3" max="3" width="11.7109375" style="7" bestFit="1" customWidth="1"/>
    <col min="4" max="7" width="17.7109375" style="7" customWidth="1"/>
    <col min="8" max="9" width="18.7109375" style="89" customWidth="1"/>
    <col min="10" max="10" width="11.421875" style="89" customWidth="1"/>
    <col min="11" max="16384" width="11.421875" style="89" customWidth="1"/>
  </cols>
  <sheetData>
    <row r="1" spans="1:9" ht="15">
      <c r="A1" s="3" t="s">
        <v>43</v>
      </c>
      <c r="B1" s="3"/>
      <c r="I1" s="5"/>
    </row>
    <row r="2" spans="1:2" ht="15">
      <c r="A2" s="3" t="s">
        <v>138</v>
      </c>
      <c r="B2" s="3"/>
    </row>
    <row r="3" ht="15">
      <c r="J3" s="8"/>
    </row>
    <row r="4" ht="15">
      <c r="J4" s="8"/>
    </row>
    <row r="5" spans="1:9" ht="15">
      <c r="A5" s="208" t="s">
        <v>281</v>
      </c>
      <c r="B5" s="221"/>
      <c r="E5" s="256"/>
      <c r="F5" s="256"/>
      <c r="I5" s="258" t="s">
        <v>264</v>
      </c>
    </row>
    <row r="6" spans="1:6" ht="15">
      <c r="A6" s="257"/>
      <c r="B6" s="257"/>
      <c r="C6" s="256"/>
      <c r="D6" s="256"/>
      <c r="E6" s="256"/>
      <c r="F6" s="256"/>
    </row>
    <row r="7" spans="1:9" ht="15">
      <c r="A7" s="219" t="s">
        <v>45</v>
      </c>
      <c r="B7" s="218" t="s">
        <v>46</v>
      </c>
      <c r="C7" s="255" t="s">
        <v>263</v>
      </c>
      <c r="D7" s="255" t="s">
        <v>262</v>
      </c>
      <c r="E7" s="255" t="s">
        <v>261</v>
      </c>
      <c r="F7" s="255" t="s">
        <v>260</v>
      </c>
      <c r="G7" s="254" t="s">
        <v>259</v>
      </c>
      <c r="H7" s="218" t="s">
        <v>258</v>
      </c>
      <c r="I7" s="218" t="s">
        <v>257</v>
      </c>
    </row>
    <row r="8" spans="1:9" ht="15">
      <c r="A8" s="228" t="s">
        <v>565</v>
      </c>
      <c r="B8" s="264" t="s">
        <v>566</v>
      </c>
      <c r="C8" s="213">
        <v>14000</v>
      </c>
      <c r="D8" s="262">
        <f>+C8</f>
        <v>14000</v>
      </c>
      <c r="E8" s="262"/>
      <c r="F8" s="262"/>
      <c r="G8" s="261"/>
      <c r="H8" s="252" t="s">
        <v>631</v>
      </c>
      <c r="I8" s="260"/>
    </row>
    <row r="9" spans="1:9" ht="15">
      <c r="A9" s="228" t="s">
        <v>567</v>
      </c>
      <c r="B9" s="264" t="s">
        <v>568</v>
      </c>
      <c r="C9" s="263">
        <v>10566</v>
      </c>
      <c r="D9" s="262">
        <f aca="true" t="shared" si="0" ref="D9:D39">+C9</f>
        <v>10566</v>
      </c>
      <c r="E9" s="262"/>
      <c r="F9" s="262"/>
      <c r="G9" s="261"/>
      <c r="H9" s="252" t="s">
        <v>631</v>
      </c>
      <c r="I9" s="260"/>
    </row>
    <row r="10" spans="1:9" ht="15">
      <c r="A10" s="228" t="s">
        <v>569</v>
      </c>
      <c r="B10" s="264" t="s">
        <v>570</v>
      </c>
      <c r="C10" s="263">
        <v>517134</v>
      </c>
      <c r="D10" s="262">
        <f t="shared" si="0"/>
        <v>517134</v>
      </c>
      <c r="E10" s="262"/>
      <c r="F10" s="262"/>
      <c r="G10" s="261"/>
      <c r="H10" s="252" t="s">
        <v>631</v>
      </c>
      <c r="I10" s="260"/>
    </row>
    <row r="11" spans="1:9" ht="15">
      <c r="A11" s="228" t="s">
        <v>571</v>
      </c>
      <c r="B11" s="264" t="s">
        <v>572</v>
      </c>
      <c r="C11" s="263">
        <v>5000</v>
      </c>
      <c r="D11" s="262">
        <f t="shared" si="0"/>
        <v>5000</v>
      </c>
      <c r="E11" s="262"/>
      <c r="F11" s="262"/>
      <c r="G11" s="261"/>
      <c r="H11" s="252" t="s">
        <v>631</v>
      </c>
      <c r="I11" s="260"/>
    </row>
    <row r="12" spans="1:9" ht="15">
      <c r="A12" s="228" t="s">
        <v>573</v>
      </c>
      <c r="B12" s="264" t="s">
        <v>574</v>
      </c>
      <c r="C12" s="263">
        <v>20729.81</v>
      </c>
      <c r="D12" s="262">
        <f t="shared" si="0"/>
        <v>20729.81</v>
      </c>
      <c r="E12" s="262"/>
      <c r="F12" s="262"/>
      <c r="G12" s="261"/>
      <c r="H12" s="252" t="s">
        <v>631</v>
      </c>
      <c r="I12" s="260"/>
    </row>
    <row r="13" spans="1:9" ht="15">
      <c r="A13" s="228" t="s">
        <v>575</v>
      </c>
      <c r="B13" s="264" t="s">
        <v>576</v>
      </c>
      <c r="C13" s="263">
        <v>40000</v>
      </c>
      <c r="D13" s="262">
        <f t="shared" si="0"/>
        <v>40000</v>
      </c>
      <c r="E13" s="262"/>
      <c r="F13" s="262"/>
      <c r="G13" s="261"/>
      <c r="H13" s="252" t="s">
        <v>631</v>
      </c>
      <c r="I13" s="260"/>
    </row>
    <row r="14" spans="1:9" ht="15">
      <c r="A14" s="228" t="s">
        <v>577</v>
      </c>
      <c r="B14" s="264" t="s">
        <v>578</v>
      </c>
      <c r="C14" s="263">
        <v>22000</v>
      </c>
      <c r="D14" s="262">
        <f t="shared" si="0"/>
        <v>22000</v>
      </c>
      <c r="E14" s="262"/>
      <c r="F14" s="262"/>
      <c r="G14" s="261"/>
      <c r="H14" s="252" t="s">
        <v>631</v>
      </c>
      <c r="I14" s="260"/>
    </row>
    <row r="15" spans="1:9" ht="15">
      <c r="A15" s="228" t="s">
        <v>579</v>
      </c>
      <c r="B15" s="264" t="s">
        <v>580</v>
      </c>
      <c r="C15" s="263">
        <v>-107.82</v>
      </c>
      <c r="D15" s="262">
        <f t="shared" si="0"/>
        <v>-107.82</v>
      </c>
      <c r="E15" s="262"/>
      <c r="F15" s="262"/>
      <c r="G15" s="261"/>
      <c r="H15" s="252" t="s">
        <v>631</v>
      </c>
      <c r="I15" s="260"/>
    </row>
    <row r="16" spans="1:9" ht="15">
      <c r="A16" s="228" t="s">
        <v>581</v>
      </c>
      <c r="B16" s="264" t="s">
        <v>582</v>
      </c>
      <c r="C16" s="263">
        <v>5000</v>
      </c>
      <c r="D16" s="262">
        <f t="shared" si="0"/>
        <v>5000</v>
      </c>
      <c r="E16" s="262"/>
      <c r="F16" s="262"/>
      <c r="G16" s="261"/>
      <c r="H16" s="252" t="s">
        <v>631</v>
      </c>
      <c r="I16" s="260"/>
    </row>
    <row r="17" spans="1:9" ht="15">
      <c r="A17" s="228" t="s">
        <v>583</v>
      </c>
      <c r="B17" s="264" t="s">
        <v>584</v>
      </c>
      <c r="C17" s="263">
        <v>20000</v>
      </c>
      <c r="D17" s="262">
        <f t="shared" si="0"/>
        <v>20000</v>
      </c>
      <c r="E17" s="262"/>
      <c r="F17" s="262"/>
      <c r="G17" s="261"/>
      <c r="H17" s="252" t="s">
        <v>631</v>
      </c>
      <c r="I17" s="260"/>
    </row>
    <row r="18" spans="1:9" ht="15">
      <c r="A18" s="228" t="s">
        <v>608</v>
      </c>
      <c r="B18" s="264" t="s">
        <v>609</v>
      </c>
      <c r="C18" s="263">
        <v>12550</v>
      </c>
      <c r="D18" s="262">
        <f t="shared" si="0"/>
        <v>12550</v>
      </c>
      <c r="E18" s="262"/>
      <c r="F18" s="262"/>
      <c r="G18" s="261"/>
      <c r="H18" s="252" t="s">
        <v>631</v>
      </c>
      <c r="I18" s="260"/>
    </row>
    <row r="19" spans="1:9" ht="15">
      <c r="A19" s="228" t="s">
        <v>585</v>
      </c>
      <c r="B19" s="264" t="s">
        <v>586</v>
      </c>
      <c r="C19" s="263">
        <v>0.01</v>
      </c>
      <c r="D19" s="262">
        <f t="shared" si="0"/>
        <v>0.01</v>
      </c>
      <c r="E19" s="262"/>
      <c r="F19" s="262"/>
      <c r="G19" s="261"/>
      <c r="H19" s="252" t="s">
        <v>631</v>
      </c>
      <c r="I19" s="260"/>
    </row>
    <row r="20" spans="1:9" ht="15">
      <c r="A20" s="228" t="s">
        <v>587</v>
      </c>
      <c r="B20" s="264" t="s">
        <v>588</v>
      </c>
      <c r="C20" s="263">
        <v>5900</v>
      </c>
      <c r="D20" s="262">
        <f t="shared" si="0"/>
        <v>5900</v>
      </c>
      <c r="E20" s="262"/>
      <c r="F20" s="262"/>
      <c r="G20" s="261"/>
      <c r="H20" s="252" t="s">
        <v>631</v>
      </c>
      <c r="I20" s="260"/>
    </row>
    <row r="21" spans="1:9" ht="15">
      <c r="A21" s="228" t="s">
        <v>589</v>
      </c>
      <c r="B21" s="264" t="s">
        <v>590</v>
      </c>
      <c r="C21" s="263">
        <v>12000</v>
      </c>
      <c r="D21" s="262">
        <f t="shared" si="0"/>
        <v>12000</v>
      </c>
      <c r="E21" s="262"/>
      <c r="F21" s="262"/>
      <c r="G21" s="261"/>
      <c r="H21" s="252" t="s">
        <v>631</v>
      </c>
      <c r="I21" s="260"/>
    </row>
    <row r="22" spans="1:9" ht="15">
      <c r="A22" s="228" t="s">
        <v>591</v>
      </c>
      <c r="B22" s="264" t="s">
        <v>592</v>
      </c>
      <c r="C22" s="263">
        <v>11000</v>
      </c>
      <c r="D22" s="262">
        <f t="shared" si="0"/>
        <v>11000</v>
      </c>
      <c r="E22" s="262"/>
      <c r="F22" s="262"/>
      <c r="G22" s="261"/>
      <c r="H22" s="252" t="s">
        <v>631</v>
      </c>
      <c r="I22" s="260"/>
    </row>
    <row r="23" spans="1:9" ht="15">
      <c r="A23" s="228" t="s">
        <v>610</v>
      </c>
      <c r="B23" s="264" t="s">
        <v>611</v>
      </c>
      <c r="C23" s="263">
        <v>150000</v>
      </c>
      <c r="D23" s="262">
        <f t="shared" si="0"/>
        <v>150000</v>
      </c>
      <c r="E23" s="262"/>
      <c r="F23" s="262"/>
      <c r="G23" s="261"/>
      <c r="H23" s="252" t="s">
        <v>631</v>
      </c>
      <c r="I23" s="260"/>
    </row>
    <row r="24" spans="1:9" ht="15">
      <c r="A24" s="228" t="s">
        <v>593</v>
      </c>
      <c r="B24" s="264" t="s">
        <v>594</v>
      </c>
      <c r="C24" s="263">
        <v>17000</v>
      </c>
      <c r="D24" s="262">
        <f t="shared" si="0"/>
        <v>17000</v>
      </c>
      <c r="E24" s="262"/>
      <c r="F24" s="262"/>
      <c r="G24" s="261"/>
      <c r="H24" s="252" t="s">
        <v>631</v>
      </c>
      <c r="I24" s="260"/>
    </row>
    <row r="25" spans="1:9" ht="15">
      <c r="A25" s="228" t="s">
        <v>595</v>
      </c>
      <c r="B25" s="264" t="s">
        <v>596</v>
      </c>
      <c r="C25" s="263">
        <v>2000</v>
      </c>
      <c r="D25" s="262">
        <f t="shared" si="0"/>
        <v>2000</v>
      </c>
      <c r="E25" s="262"/>
      <c r="F25" s="262"/>
      <c r="G25" s="261"/>
      <c r="H25" s="252" t="s">
        <v>631</v>
      </c>
      <c r="I25" s="260"/>
    </row>
    <row r="26" spans="1:9" ht="15">
      <c r="A26" s="228" t="s">
        <v>612</v>
      </c>
      <c r="B26" s="264" t="s">
        <v>613</v>
      </c>
      <c r="C26" s="263">
        <v>30000</v>
      </c>
      <c r="D26" s="262">
        <f t="shared" si="0"/>
        <v>30000</v>
      </c>
      <c r="E26" s="262"/>
      <c r="F26" s="262"/>
      <c r="G26" s="261"/>
      <c r="H26" s="252" t="s">
        <v>631</v>
      </c>
      <c r="I26" s="260"/>
    </row>
    <row r="27" spans="1:9" ht="15">
      <c r="A27" s="228" t="s">
        <v>597</v>
      </c>
      <c r="B27" s="264" t="s">
        <v>598</v>
      </c>
      <c r="C27" s="263">
        <v>16816</v>
      </c>
      <c r="D27" s="262">
        <f t="shared" si="0"/>
        <v>16816</v>
      </c>
      <c r="E27" s="262"/>
      <c r="F27" s="262"/>
      <c r="G27" s="261"/>
      <c r="H27" s="252" t="s">
        <v>631</v>
      </c>
      <c r="I27" s="260"/>
    </row>
    <row r="28" spans="1:9" ht="15">
      <c r="A28" s="228" t="s">
        <v>599</v>
      </c>
      <c r="B28" s="264" t="s">
        <v>600</v>
      </c>
      <c r="C28" s="263">
        <v>23000</v>
      </c>
      <c r="D28" s="262">
        <f t="shared" si="0"/>
        <v>23000</v>
      </c>
      <c r="E28" s="262"/>
      <c r="F28" s="262"/>
      <c r="G28" s="261"/>
      <c r="H28" s="252" t="s">
        <v>631</v>
      </c>
      <c r="I28" s="260"/>
    </row>
    <row r="29" spans="1:9" ht="15">
      <c r="A29" s="228" t="s">
        <v>614</v>
      </c>
      <c r="B29" s="264" t="s">
        <v>615</v>
      </c>
      <c r="C29" s="263">
        <v>35000</v>
      </c>
      <c r="D29" s="262">
        <f t="shared" si="0"/>
        <v>35000</v>
      </c>
      <c r="E29" s="262"/>
      <c r="F29" s="262"/>
      <c r="G29" s="261"/>
      <c r="H29" s="252" t="s">
        <v>631</v>
      </c>
      <c r="I29" s="260"/>
    </row>
    <row r="30" spans="1:9" ht="15">
      <c r="A30" s="228" t="s">
        <v>616</v>
      </c>
      <c r="B30" s="264" t="s">
        <v>617</v>
      </c>
      <c r="C30" s="263">
        <v>18500</v>
      </c>
      <c r="D30" s="262">
        <f t="shared" si="0"/>
        <v>18500</v>
      </c>
      <c r="E30" s="262"/>
      <c r="F30" s="262"/>
      <c r="G30" s="261"/>
      <c r="H30" s="252" t="s">
        <v>631</v>
      </c>
      <c r="I30" s="260"/>
    </row>
    <row r="31" spans="1:9" ht="15">
      <c r="A31" s="228" t="s">
        <v>618</v>
      </c>
      <c r="B31" s="264" t="s">
        <v>619</v>
      </c>
      <c r="C31" s="263">
        <v>3920</v>
      </c>
      <c r="D31" s="262">
        <f t="shared" si="0"/>
        <v>3920</v>
      </c>
      <c r="E31" s="262"/>
      <c r="F31" s="262"/>
      <c r="G31" s="261"/>
      <c r="H31" s="252" t="s">
        <v>631</v>
      </c>
      <c r="I31" s="260"/>
    </row>
    <row r="32" spans="1:9" ht="15">
      <c r="A32" s="228" t="s">
        <v>620</v>
      </c>
      <c r="B32" s="264" t="s">
        <v>621</v>
      </c>
      <c r="C32" s="263">
        <v>3920</v>
      </c>
      <c r="D32" s="262">
        <f t="shared" si="0"/>
        <v>3920</v>
      </c>
      <c r="E32" s="262"/>
      <c r="F32" s="262"/>
      <c r="G32" s="261"/>
      <c r="H32" s="252" t="s">
        <v>631</v>
      </c>
      <c r="I32" s="260"/>
    </row>
    <row r="33" spans="1:9" ht="15">
      <c r="A33" s="228" t="s">
        <v>622</v>
      </c>
      <c r="B33" s="264" t="s">
        <v>623</v>
      </c>
      <c r="C33" s="263">
        <v>18500</v>
      </c>
      <c r="D33" s="262">
        <f t="shared" si="0"/>
        <v>18500</v>
      </c>
      <c r="E33" s="262"/>
      <c r="F33" s="262"/>
      <c r="G33" s="261"/>
      <c r="H33" s="252" t="s">
        <v>631</v>
      </c>
      <c r="I33" s="260"/>
    </row>
    <row r="34" spans="1:9" ht="15">
      <c r="A34" s="228" t="s">
        <v>624</v>
      </c>
      <c r="B34" s="264" t="s">
        <v>625</v>
      </c>
      <c r="C34" s="263">
        <v>10400</v>
      </c>
      <c r="D34" s="262">
        <f t="shared" si="0"/>
        <v>10400</v>
      </c>
      <c r="E34" s="262"/>
      <c r="F34" s="262"/>
      <c r="G34" s="261"/>
      <c r="H34" s="252" t="s">
        <v>631</v>
      </c>
      <c r="I34" s="260"/>
    </row>
    <row r="35" spans="1:9" ht="15">
      <c r="A35" s="228" t="s">
        <v>601</v>
      </c>
      <c r="B35" s="264" t="s">
        <v>602</v>
      </c>
      <c r="C35" s="263">
        <v>3159</v>
      </c>
      <c r="D35" s="262">
        <f t="shared" si="0"/>
        <v>3159</v>
      </c>
      <c r="E35" s="262"/>
      <c r="F35" s="262"/>
      <c r="G35" s="261"/>
      <c r="H35" s="252" t="s">
        <v>631</v>
      </c>
      <c r="I35" s="260"/>
    </row>
    <row r="36" spans="1:9" ht="15">
      <c r="A36" s="228" t="s">
        <v>626</v>
      </c>
      <c r="B36" s="264" t="s">
        <v>627</v>
      </c>
      <c r="C36" s="263">
        <v>2444</v>
      </c>
      <c r="D36" s="262">
        <f t="shared" si="0"/>
        <v>2444</v>
      </c>
      <c r="E36" s="262"/>
      <c r="F36" s="262"/>
      <c r="G36" s="261"/>
      <c r="H36" s="252" t="s">
        <v>631</v>
      </c>
      <c r="I36" s="260"/>
    </row>
    <row r="37" spans="1:9" ht="15">
      <c r="A37" s="228" t="s">
        <v>603</v>
      </c>
      <c r="B37" s="264" t="s">
        <v>628</v>
      </c>
      <c r="C37" s="263">
        <v>6245</v>
      </c>
      <c r="D37" s="262">
        <f t="shared" si="0"/>
        <v>6245</v>
      </c>
      <c r="E37" s="262"/>
      <c r="F37" s="262"/>
      <c r="G37" s="261"/>
      <c r="H37" s="252" t="s">
        <v>631</v>
      </c>
      <c r="I37" s="260"/>
    </row>
    <row r="38" spans="1:9" ht="15">
      <c r="A38" s="228" t="s">
        <v>604</v>
      </c>
      <c r="B38" s="264" t="s">
        <v>605</v>
      </c>
      <c r="C38" s="263">
        <v>1000</v>
      </c>
      <c r="D38" s="262">
        <f t="shared" si="0"/>
        <v>1000</v>
      </c>
      <c r="E38" s="262"/>
      <c r="F38" s="262"/>
      <c r="G38" s="261"/>
      <c r="H38" s="252" t="s">
        <v>631</v>
      </c>
      <c r="I38" s="260"/>
    </row>
    <row r="39" spans="1:9" ht="15">
      <c r="A39" s="228" t="s">
        <v>629</v>
      </c>
      <c r="B39" s="264" t="s">
        <v>630</v>
      </c>
      <c r="C39" s="263">
        <v>26875</v>
      </c>
      <c r="D39" s="262">
        <f t="shared" si="0"/>
        <v>26875</v>
      </c>
      <c r="E39" s="262"/>
      <c r="F39" s="262"/>
      <c r="G39" s="261"/>
      <c r="H39" s="252" t="s">
        <v>631</v>
      </c>
      <c r="I39" s="260"/>
    </row>
    <row r="40" spans="1:9" ht="15">
      <c r="A40" s="242"/>
      <c r="B40" s="242" t="s">
        <v>280</v>
      </c>
      <c r="C40" s="241">
        <f>SUM(C8:C39)</f>
        <v>1064551</v>
      </c>
      <c r="D40" s="241">
        <f>SUM(D8:D39)</f>
        <v>1064551</v>
      </c>
      <c r="E40" s="241">
        <f>SUM(E8:E39)</f>
        <v>0</v>
      </c>
      <c r="F40" s="241">
        <f>SUM(F8:F39)</f>
        <v>0</v>
      </c>
      <c r="G40" s="241">
        <f>SUM(G8:G39)</f>
        <v>0</v>
      </c>
      <c r="H40" s="235"/>
      <c r="I40" s="235"/>
    </row>
    <row r="41" spans="1:9" ht="15">
      <c r="A41" s="60"/>
      <c r="B41" s="60"/>
      <c r="C41" s="222"/>
      <c r="D41" s="222"/>
      <c r="E41" s="222"/>
      <c r="F41" s="222"/>
      <c r="G41" s="222"/>
      <c r="H41" s="60"/>
      <c r="I41" s="60"/>
    </row>
    <row r="42" spans="1:9" ht="15">
      <c r="A42" s="60"/>
      <c r="B42" s="60"/>
      <c r="C42" s="222"/>
      <c r="D42" s="222"/>
      <c r="E42" s="222"/>
      <c r="F42" s="222"/>
      <c r="G42" s="222"/>
      <c r="H42" s="60"/>
      <c r="I42" s="60"/>
    </row>
    <row r="43" spans="1:9" ht="15">
      <c r="A43" s="208" t="s">
        <v>279</v>
      </c>
      <c r="B43" s="221"/>
      <c r="E43" s="256"/>
      <c r="F43" s="256"/>
      <c r="I43" s="258" t="s">
        <v>264</v>
      </c>
    </row>
    <row r="44" spans="1:6" ht="15">
      <c r="A44" s="257"/>
      <c r="B44" s="257"/>
      <c r="C44" s="256"/>
      <c r="D44" s="256"/>
      <c r="E44" s="256"/>
      <c r="F44" s="256"/>
    </row>
    <row r="45" spans="1:9" ht="15">
      <c r="A45" s="219" t="s">
        <v>45</v>
      </c>
      <c r="B45" s="218" t="s">
        <v>46</v>
      </c>
      <c r="C45" s="255" t="s">
        <v>263</v>
      </c>
      <c r="D45" s="255" t="s">
        <v>262</v>
      </c>
      <c r="E45" s="255" t="s">
        <v>261</v>
      </c>
      <c r="F45" s="255" t="s">
        <v>260</v>
      </c>
      <c r="G45" s="254" t="s">
        <v>259</v>
      </c>
      <c r="H45" s="218" t="s">
        <v>258</v>
      </c>
      <c r="I45" s="218" t="s">
        <v>257</v>
      </c>
    </row>
    <row r="46" spans="1:9" ht="15">
      <c r="A46" s="214"/>
      <c r="B46" s="432" t="s">
        <v>527</v>
      </c>
      <c r="C46" s="213"/>
      <c r="D46" s="253"/>
      <c r="E46" s="253"/>
      <c r="F46" s="253"/>
      <c r="G46" s="253"/>
      <c r="H46" s="252"/>
      <c r="I46" s="252"/>
    </row>
    <row r="47" spans="1:9" ht="15">
      <c r="A47" s="62"/>
      <c r="B47" s="62" t="s">
        <v>278</v>
      </c>
      <c r="C47" s="235">
        <f>SUM(C46:C46)</f>
        <v>0</v>
      </c>
      <c r="D47" s="235">
        <f>SUM(D46:D46)</f>
        <v>0</v>
      </c>
      <c r="E47" s="235">
        <f>SUM(E46:E46)</f>
        <v>0</v>
      </c>
      <c r="F47" s="235">
        <f>SUM(F46:F46)</f>
        <v>0</v>
      </c>
      <c r="G47" s="235">
        <f>SUM(G46:G46)</f>
        <v>0</v>
      </c>
      <c r="H47" s="235"/>
      <c r="I47" s="235"/>
    </row>
    <row r="50" spans="1:9" ht="15">
      <c r="A50" s="208" t="s">
        <v>277</v>
      </c>
      <c r="B50" s="221"/>
      <c r="E50" s="256"/>
      <c r="F50" s="256"/>
      <c r="I50" s="258" t="s">
        <v>264</v>
      </c>
    </row>
    <row r="51" spans="1:6" ht="15">
      <c r="A51" s="257"/>
      <c r="B51" s="257"/>
      <c r="C51" s="256"/>
      <c r="D51" s="256"/>
      <c r="E51" s="256"/>
      <c r="F51" s="256"/>
    </row>
    <row r="52" spans="1:9" ht="15">
      <c r="A52" s="219" t="s">
        <v>45</v>
      </c>
      <c r="B52" s="218" t="s">
        <v>46</v>
      </c>
      <c r="C52" s="255" t="s">
        <v>263</v>
      </c>
      <c r="D52" s="255" t="s">
        <v>262</v>
      </c>
      <c r="E52" s="255" t="s">
        <v>261</v>
      </c>
      <c r="F52" s="255" t="s">
        <v>260</v>
      </c>
      <c r="G52" s="254" t="s">
        <v>259</v>
      </c>
      <c r="H52" s="218" t="s">
        <v>258</v>
      </c>
      <c r="I52" s="218" t="s">
        <v>257</v>
      </c>
    </row>
    <row r="53" spans="1:9" ht="15">
      <c r="A53" s="214"/>
      <c r="B53" s="432" t="s">
        <v>527</v>
      </c>
      <c r="C53" s="213"/>
      <c r="D53" s="253"/>
      <c r="E53" s="253"/>
      <c r="F53" s="253"/>
      <c r="G53" s="253"/>
      <c r="H53" s="252"/>
      <c r="I53" s="252"/>
    </row>
    <row r="54" spans="1:9" ht="15">
      <c r="A54" s="62"/>
      <c r="B54" s="62" t="s">
        <v>276</v>
      </c>
      <c r="C54" s="235">
        <f>SUM(C53:C53)</f>
        <v>0</v>
      </c>
      <c r="D54" s="235">
        <f>SUM(D53:D53)</f>
        <v>0</v>
      </c>
      <c r="E54" s="235">
        <f>SUM(E53:E53)</f>
        <v>0</v>
      </c>
      <c r="F54" s="235">
        <f>SUM(F53:F53)</f>
        <v>0</v>
      </c>
      <c r="G54" s="235">
        <f>SUM(G53:G53)</f>
        <v>0</v>
      </c>
      <c r="H54" s="235"/>
      <c r="I54" s="235"/>
    </row>
    <row r="57" spans="1:9" ht="15">
      <c r="A57" s="208" t="s">
        <v>275</v>
      </c>
      <c r="B57" s="221"/>
      <c r="E57" s="256"/>
      <c r="F57" s="256"/>
      <c r="I57" s="258" t="s">
        <v>264</v>
      </c>
    </row>
    <row r="58" spans="1:6" ht="15">
      <c r="A58" s="257"/>
      <c r="B58" s="257"/>
      <c r="C58" s="256"/>
      <c r="D58" s="256"/>
      <c r="E58" s="256"/>
      <c r="F58" s="256"/>
    </row>
    <row r="59" spans="1:9" ht="15">
      <c r="A59" s="219" t="s">
        <v>45</v>
      </c>
      <c r="B59" s="218" t="s">
        <v>46</v>
      </c>
      <c r="C59" s="255" t="s">
        <v>263</v>
      </c>
      <c r="D59" s="255" t="s">
        <v>262</v>
      </c>
      <c r="E59" s="255" t="s">
        <v>261</v>
      </c>
      <c r="F59" s="255" t="s">
        <v>260</v>
      </c>
      <c r="G59" s="254" t="s">
        <v>259</v>
      </c>
      <c r="H59" s="218" t="s">
        <v>258</v>
      </c>
      <c r="I59" s="218" t="s">
        <v>257</v>
      </c>
    </row>
    <row r="60" spans="1:9" ht="15">
      <c r="A60" s="214"/>
      <c r="B60" s="432" t="s">
        <v>527</v>
      </c>
      <c r="C60" s="213"/>
      <c r="D60" s="253"/>
      <c r="E60" s="253"/>
      <c r="F60" s="253"/>
      <c r="G60" s="253"/>
      <c r="H60" s="252"/>
      <c r="I60" s="252"/>
    </row>
    <row r="61" spans="1:9" ht="15">
      <c r="A61" s="62"/>
      <c r="B61" s="62" t="s">
        <v>274</v>
      </c>
      <c r="C61" s="235">
        <f>SUM(C60:C60)</f>
        <v>0</v>
      </c>
      <c r="D61" s="235">
        <f>SUM(D60:D60)</f>
        <v>0</v>
      </c>
      <c r="E61" s="235">
        <f>SUM(E60:E60)</f>
        <v>0</v>
      </c>
      <c r="F61" s="235">
        <f>SUM(F60:F60)</f>
        <v>0</v>
      </c>
      <c r="G61" s="235">
        <f>SUM(G60:G60)</f>
        <v>0</v>
      </c>
      <c r="H61" s="235"/>
      <c r="I61" s="235"/>
    </row>
    <row r="64" spans="1:6" ht="15">
      <c r="A64" s="208" t="s">
        <v>273</v>
      </c>
      <c r="B64" s="221"/>
      <c r="C64" s="256"/>
      <c r="D64" s="256"/>
      <c r="E64" s="256"/>
      <c r="F64" s="256"/>
    </row>
    <row r="65" spans="1:6" ht="15">
      <c r="A65" s="257"/>
      <c r="B65" s="257"/>
      <c r="C65" s="256"/>
      <c r="D65" s="256"/>
      <c r="E65" s="256"/>
      <c r="F65" s="256"/>
    </row>
    <row r="66" spans="1:9" ht="15">
      <c r="A66" s="219" t="s">
        <v>45</v>
      </c>
      <c r="B66" s="218" t="s">
        <v>46</v>
      </c>
      <c r="C66" s="255" t="s">
        <v>263</v>
      </c>
      <c r="D66" s="255" t="s">
        <v>262</v>
      </c>
      <c r="E66" s="255" t="s">
        <v>261</v>
      </c>
      <c r="F66" s="255" t="s">
        <v>260</v>
      </c>
      <c r="G66" s="254" t="s">
        <v>259</v>
      </c>
      <c r="H66" s="218" t="s">
        <v>258</v>
      </c>
      <c r="I66" s="218" t="s">
        <v>257</v>
      </c>
    </row>
    <row r="67" spans="1:9" ht="15">
      <c r="A67" s="214" t="s">
        <v>632</v>
      </c>
      <c r="B67" s="214" t="s">
        <v>633</v>
      </c>
      <c r="C67" s="213">
        <v>447996.04</v>
      </c>
      <c r="D67" s="253">
        <f>+C67</f>
        <v>447996.04</v>
      </c>
      <c r="E67" s="253"/>
      <c r="F67" s="253"/>
      <c r="G67" s="253"/>
      <c r="H67" s="252"/>
      <c r="I67" s="252"/>
    </row>
    <row r="68" spans="1:9" ht="15">
      <c r="A68" s="214" t="s">
        <v>634</v>
      </c>
      <c r="B68" s="214" t="s">
        <v>635</v>
      </c>
      <c r="C68" s="213">
        <v>840571.49</v>
      </c>
      <c r="D68" s="253"/>
      <c r="E68" s="253">
        <f>+C68</f>
        <v>840571.49</v>
      </c>
      <c r="F68" s="253"/>
      <c r="G68" s="253"/>
      <c r="H68" s="252"/>
      <c r="I68" s="252"/>
    </row>
    <row r="69" spans="1:9" ht="15">
      <c r="A69" s="214" t="s">
        <v>636</v>
      </c>
      <c r="B69" s="214" t="s">
        <v>637</v>
      </c>
      <c r="C69" s="213">
        <v>178800</v>
      </c>
      <c r="D69" s="253">
        <f>+C69</f>
        <v>178800</v>
      </c>
      <c r="E69" s="253"/>
      <c r="F69" s="253"/>
      <c r="G69" s="253"/>
      <c r="H69" s="252"/>
      <c r="I69" s="252"/>
    </row>
    <row r="70" spans="1:9" ht="15">
      <c r="A70" s="214" t="s">
        <v>638</v>
      </c>
      <c r="B70" s="214" t="s">
        <v>639</v>
      </c>
      <c r="C70" s="213">
        <v>318178.94</v>
      </c>
      <c r="D70" s="253">
        <f aca="true" t="shared" si="1" ref="D70:D133">+C70</f>
        <v>318178.94</v>
      </c>
      <c r="E70" s="253"/>
      <c r="F70" s="253"/>
      <c r="G70" s="253"/>
      <c r="H70" s="252"/>
      <c r="I70" s="252"/>
    </row>
    <row r="71" spans="1:9" ht="15">
      <c r="A71" s="214" t="s">
        <v>640</v>
      </c>
      <c r="B71" s="214" t="s">
        <v>641</v>
      </c>
      <c r="C71" s="213">
        <v>442313.01</v>
      </c>
      <c r="D71" s="253">
        <f t="shared" si="1"/>
        <v>442313.01</v>
      </c>
      <c r="E71" s="253"/>
      <c r="F71" s="253"/>
      <c r="G71" s="253"/>
      <c r="H71" s="252"/>
      <c r="I71" s="252"/>
    </row>
    <row r="72" spans="1:9" ht="15">
      <c r="A72" s="214" t="s">
        <v>642</v>
      </c>
      <c r="B72" s="214" t="s">
        <v>643</v>
      </c>
      <c r="C72" s="213">
        <v>345201.95</v>
      </c>
      <c r="D72" s="253">
        <f t="shared" si="1"/>
        <v>345201.95</v>
      </c>
      <c r="E72" s="253"/>
      <c r="F72" s="253"/>
      <c r="G72" s="253"/>
      <c r="H72" s="252"/>
      <c r="I72" s="252"/>
    </row>
    <row r="73" spans="1:9" ht="15">
      <c r="A73" s="214" t="s">
        <v>644</v>
      </c>
      <c r="B73" s="214" t="s">
        <v>645</v>
      </c>
      <c r="C73" s="213">
        <v>235753.56</v>
      </c>
      <c r="D73" s="253">
        <f t="shared" si="1"/>
        <v>235753.56</v>
      </c>
      <c r="E73" s="253"/>
      <c r="F73" s="253"/>
      <c r="G73" s="253"/>
      <c r="H73" s="252"/>
      <c r="I73" s="252"/>
    </row>
    <row r="74" spans="1:9" ht="15">
      <c r="A74" s="214" t="s">
        <v>646</v>
      </c>
      <c r="B74" s="214" t="s">
        <v>647</v>
      </c>
      <c r="C74" s="213">
        <v>809607.98</v>
      </c>
      <c r="D74" s="253">
        <f t="shared" si="1"/>
        <v>809607.98</v>
      </c>
      <c r="E74" s="253"/>
      <c r="F74" s="253"/>
      <c r="G74" s="253"/>
      <c r="H74" s="252"/>
      <c r="I74" s="252"/>
    </row>
    <row r="75" spans="1:9" ht="15">
      <c r="A75" s="214" t="s">
        <v>648</v>
      </c>
      <c r="B75" s="214" t="s">
        <v>649</v>
      </c>
      <c r="C75" s="213">
        <v>77115.61</v>
      </c>
      <c r="D75" s="253">
        <f t="shared" si="1"/>
        <v>77115.61</v>
      </c>
      <c r="E75" s="253"/>
      <c r="F75" s="253"/>
      <c r="G75" s="253"/>
      <c r="H75" s="252"/>
      <c r="I75" s="252"/>
    </row>
    <row r="76" spans="1:9" ht="15">
      <c r="A76" s="214" t="s">
        <v>650</v>
      </c>
      <c r="B76" s="214" t="s">
        <v>651</v>
      </c>
      <c r="C76" s="213">
        <v>17929.34</v>
      </c>
      <c r="D76" s="253">
        <f t="shared" si="1"/>
        <v>17929.34</v>
      </c>
      <c r="E76" s="253"/>
      <c r="F76" s="253"/>
      <c r="G76" s="253"/>
      <c r="H76" s="252"/>
      <c r="I76" s="252"/>
    </row>
    <row r="77" spans="1:9" ht="15">
      <c r="A77" s="214" t="s">
        <v>652</v>
      </c>
      <c r="B77" s="214" t="s">
        <v>653</v>
      </c>
      <c r="C77" s="213">
        <v>1998743.48</v>
      </c>
      <c r="D77" s="253">
        <f t="shared" si="1"/>
        <v>1998743.48</v>
      </c>
      <c r="E77" s="253"/>
      <c r="F77" s="253"/>
      <c r="G77" s="253"/>
      <c r="H77" s="252"/>
      <c r="I77" s="252"/>
    </row>
    <row r="78" spans="1:9" ht="15">
      <c r="A78" s="214" t="s">
        <v>654</v>
      </c>
      <c r="B78" s="214" t="s">
        <v>655</v>
      </c>
      <c r="C78" s="213">
        <v>1423147.74</v>
      </c>
      <c r="D78" s="253">
        <f t="shared" si="1"/>
        <v>1423147.74</v>
      </c>
      <c r="E78" s="253"/>
      <c r="F78" s="253"/>
      <c r="G78" s="253"/>
      <c r="H78" s="252"/>
      <c r="I78" s="252"/>
    </row>
    <row r="79" spans="1:9" ht="15">
      <c r="A79" s="214" t="s">
        <v>656</v>
      </c>
      <c r="B79" s="214" t="s">
        <v>657</v>
      </c>
      <c r="C79" s="213">
        <v>7187586.2</v>
      </c>
      <c r="D79" s="253">
        <f t="shared" si="1"/>
        <v>7187586.2</v>
      </c>
      <c r="E79" s="253"/>
      <c r="F79" s="253"/>
      <c r="G79" s="253"/>
      <c r="H79" s="252"/>
      <c r="I79" s="252"/>
    </row>
    <row r="80" spans="1:9" ht="15">
      <c r="A80" s="214" t="s">
        <v>658</v>
      </c>
      <c r="B80" s="214" t="s">
        <v>659</v>
      </c>
      <c r="C80" s="213">
        <v>7343716.47</v>
      </c>
      <c r="D80" s="253">
        <f t="shared" si="1"/>
        <v>7343716.47</v>
      </c>
      <c r="E80" s="253"/>
      <c r="F80" s="253"/>
      <c r="G80" s="253"/>
      <c r="H80" s="252"/>
      <c r="I80" s="252"/>
    </row>
    <row r="81" spans="1:9" ht="15">
      <c r="A81" s="214" t="s">
        <v>660</v>
      </c>
      <c r="B81" s="214" t="s">
        <v>661</v>
      </c>
      <c r="C81" s="213">
        <v>4662516.49</v>
      </c>
      <c r="D81" s="253">
        <f t="shared" si="1"/>
        <v>4662516.49</v>
      </c>
      <c r="E81" s="253"/>
      <c r="F81" s="253"/>
      <c r="G81" s="253"/>
      <c r="H81" s="252"/>
      <c r="I81" s="252"/>
    </row>
    <row r="82" spans="1:9" ht="15">
      <c r="A82" s="214" t="s">
        <v>662</v>
      </c>
      <c r="B82" s="214" t="s">
        <v>663</v>
      </c>
      <c r="C82" s="213">
        <v>1376499.01</v>
      </c>
      <c r="D82" s="253">
        <f t="shared" si="1"/>
        <v>1376499.01</v>
      </c>
      <c r="E82" s="253"/>
      <c r="F82" s="253"/>
      <c r="G82" s="253"/>
      <c r="H82" s="252"/>
      <c r="I82" s="252"/>
    </row>
    <row r="83" spans="1:9" ht="15">
      <c r="A83" s="214" t="s">
        <v>664</v>
      </c>
      <c r="B83" s="214" t="s">
        <v>665</v>
      </c>
      <c r="C83" s="213">
        <v>830198.42</v>
      </c>
      <c r="D83" s="253">
        <f t="shared" si="1"/>
        <v>830198.42</v>
      </c>
      <c r="E83" s="253"/>
      <c r="F83" s="253"/>
      <c r="G83" s="253"/>
      <c r="H83" s="252"/>
      <c r="I83" s="252"/>
    </row>
    <row r="84" spans="1:9" ht="15">
      <c r="A84" s="214" t="s">
        <v>666</v>
      </c>
      <c r="B84" s="214" t="s">
        <v>667</v>
      </c>
      <c r="C84" s="213">
        <v>433633.98</v>
      </c>
      <c r="D84" s="253">
        <f t="shared" si="1"/>
        <v>433633.98</v>
      </c>
      <c r="E84" s="253"/>
      <c r="F84" s="253"/>
      <c r="G84" s="253"/>
      <c r="H84" s="252"/>
      <c r="I84" s="252"/>
    </row>
    <row r="85" spans="1:9" ht="15">
      <c r="A85" s="214" t="s">
        <v>668</v>
      </c>
      <c r="B85" s="214" t="s">
        <v>669</v>
      </c>
      <c r="C85" s="213">
        <v>545596.08</v>
      </c>
      <c r="D85" s="253">
        <f t="shared" si="1"/>
        <v>545596.08</v>
      </c>
      <c r="E85" s="253"/>
      <c r="F85" s="253"/>
      <c r="G85" s="253"/>
      <c r="H85" s="252"/>
      <c r="I85" s="252"/>
    </row>
    <row r="86" spans="1:9" ht="15">
      <c r="A86" s="214" t="s">
        <v>670</v>
      </c>
      <c r="B86" s="214" t="s">
        <v>671</v>
      </c>
      <c r="C86" s="213">
        <v>289046</v>
      </c>
      <c r="D86" s="253">
        <f t="shared" si="1"/>
        <v>289046</v>
      </c>
      <c r="E86" s="253"/>
      <c r="F86" s="253"/>
      <c r="G86" s="253"/>
      <c r="H86" s="252"/>
      <c r="I86" s="252"/>
    </row>
    <row r="87" spans="1:9" ht="15">
      <c r="A87" s="214" t="s">
        <v>672</v>
      </c>
      <c r="B87" s="214" t="s">
        <v>673</v>
      </c>
      <c r="C87" s="213">
        <v>1619460.39</v>
      </c>
      <c r="D87" s="253">
        <f t="shared" si="1"/>
        <v>1619460.39</v>
      </c>
      <c r="E87" s="253"/>
      <c r="F87" s="253"/>
      <c r="G87" s="253"/>
      <c r="H87" s="252"/>
      <c r="I87" s="252"/>
    </row>
    <row r="88" spans="1:9" ht="15">
      <c r="A88" s="214" t="s">
        <v>674</v>
      </c>
      <c r="B88" s="214" t="s">
        <v>675</v>
      </c>
      <c r="C88" s="213">
        <v>1953299.06</v>
      </c>
      <c r="D88" s="253">
        <f t="shared" si="1"/>
        <v>1953299.06</v>
      </c>
      <c r="E88" s="253"/>
      <c r="F88" s="253"/>
      <c r="G88" s="253"/>
      <c r="H88" s="252"/>
      <c r="I88" s="252"/>
    </row>
    <row r="89" spans="1:9" ht="15">
      <c r="A89" s="214" t="s">
        <v>676</v>
      </c>
      <c r="B89" s="214" t="s">
        <v>677</v>
      </c>
      <c r="C89" s="213">
        <v>3374731.09</v>
      </c>
      <c r="D89" s="253">
        <f t="shared" si="1"/>
        <v>3374731.09</v>
      </c>
      <c r="E89" s="253"/>
      <c r="F89" s="253"/>
      <c r="G89" s="253"/>
      <c r="H89" s="252"/>
      <c r="I89" s="252"/>
    </row>
    <row r="90" spans="1:9" ht="15">
      <c r="A90" s="214" t="s">
        <v>678</v>
      </c>
      <c r="B90" s="214" t="s">
        <v>679</v>
      </c>
      <c r="C90" s="213">
        <v>1032456.01</v>
      </c>
      <c r="D90" s="253">
        <f t="shared" si="1"/>
        <v>1032456.01</v>
      </c>
      <c r="E90" s="253"/>
      <c r="F90" s="253"/>
      <c r="G90" s="253"/>
      <c r="H90" s="252"/>
      <c r="I90" s="252"/>
    </row>
    <row r="91" spans="1:9" ht="15">
      <c r="A91" s="214" t="s">
        <v>680</v>
      </c>
      <c r="B91" s="214" t="s">
        <v>681</v>
      </c>
      <c r="C91" s="213">
        <v>602097.07</v>
      </c>
      <c r="D91" s="253">
        <f t="shared" si="1"/>
        <v>602097.07</v>
      </c>
      <c r="E91" s="253"/>
      <c r="F91" s="253"/>
      <c r="G91" s="253"/>
      <c r="H91" s="252"/>
      <c r="I91" s="252"/>
    </row>
    <row r="92" spans="1:9" ht="15">
      <c r="A92" s="214" t="s">
        <v>682</v>
      </c>
      <c r="B92" s="214" t="s">
        <v>683</v>
      </c>
      <c r="C92" s="213">
        <v>63754.07</v>
      </c>
      <c r="D92" s="253">
        <f t="shared" si="1"/>
        <v>63754.07</v>
      </c>
      <c r="E92" s="253"/>
      <c r="F92" s="253"/>
      <c r="G92" s="253"/>
      <c r="H92" s="252"/>
      <c r="I92" s="252"/>
    </row>
    <row r="93" spans="1:9" ht="15">
      <c r="A93" s="214" t="s">
        <v>684</v>
      </c>
      <c r="B93" s="214" t="s">
        <v>685</v>
      </c>
      <c r="C93" s="213">
        <v>202048.89</v>
      </c>
      <c r="D93" s="253">
        <f t="shared" si="1"/>
        <v>202048.89</v>
      </c>
      <c r="E93" s="253"/>
      <c r="F93" s="253"/>
      <c r="G93" s="253"/>
      <c r="H93" s="252"/>
      <c r="I93" s="252"/>
    </row>
    <row r="94" spans="1:9" ht="15">
      <c r="A94" s="214" t="s">
        <v>686</v>
      </c>
      <c r="B94" s="214" t="s">
        <v>687</v>
      </c>
      <c r="C94" s="213">
        <v>251976.98</v>
      </c>
      <c r="D94" s="253">
        <f t="shared" si="1"/>
        <v>251976.98</v>
      </c>
      <c r="E94" s="253"/>
      <c r="F94" s="253"/>
      <c r="G94" s="253"/>
      <c r="H94" s="252"/>
      <c r="I94" s="252"/>
    </row>
    <row r="95" spans="1:9" ht="15">
      <c r="A95" s="214" t="s">
        <v>688</v>
      </c>
      <c r="B95" s="214" t="s">
        <v>689</v>
      </c>
      <c r="C95" s="213">
        <v>615063.17</v>
      </c>
      <c r="D95" s="253">
        <f t="shared" si="1"/>
        <v>615063.17</v>
      </c>
      <c r="E95" s="253"/>
      <c r="F95" s="253"/>
      <c r="G95" s="253"/>
      <c r="H95" s="252"/>
      <c r="I95" s="252"/>
    </row>
    <row r="96" spans="1:9" ht="15">
      <c r="A96" s="214" t="s">
        <v>690</v>
      </c>
      <c r="B96" s="214" t="s">
        <v>691</v>
      </c>
      <c r="C96" s="213">
        <v>434637.84</v>
      </c>
      <c r="D96" s="253">
        <f t="shared" si="1"/>
        <v>434637.84</v>
      </c>
      <c r="E96" s="253"/>
      <c r="F96" s="253"/>
      <c r="G96" s="253"/>
      <c r="H96" s="252"/>
      <c r="I96" s="252"/>
    </row>
    <row r="97" spans="1:9" ht="15">
      <c r="A97" s="214" t="s">
        <v>692</v>
      </c>
      <c r="B97" s="214" t="s">
        <v>693</v>
      </c>
      <c r="C97" s="213">
        <v>66904.34</v>
      </c>
      <c r="D97" s="253">
        <f t="shared" si="1"/>
        <v>66904.34</v>
      </c>
      <c r="E97" s="253"/>
      <c r="F97" s="253"/>
      <c r="G97" s="253"/>
      <c r="H97" s="252"/>
      <c r="I97" s="252"/>
    </row>
    <row r="98" spans="1:9" ht="15">
      <c r="A98" s="214" t="s">
        <v>694</v>
      </c>
      <c r="B98" s="214" t="s">
        <v>695</v>
      </c>
      <c r="C98" s="213">
        <v>53883.09</v>
      </c>
      <c r="D98" s="253">
        <f t="shared" si="1"/>
        <v>53883.09</v>
      </c>
      <c r="E98" s="253"/>
      <c r="F98" s="253"/>
      <c r="G98" s="253"/>
      <c r="H98" s="252"/>
      <c r="I98" s="252"/>
    </row>
    <row r="99" spans="1:9" ht="15">
      <c r="A99" s="214" t="s">
        <v>696</v>
      </c>
      <c r="B99" s="214" t="s">
        <v>697</v>
      </c>
      <c r="C99" s="213">
        <v>278521.99</v>
      </c>
      <c r="D99" s="253">
        <f t="shared" si="1"/>
        <v>278521.99</v>
      </c>
      <c r="E99" s="253"/>
      <c r="F99" s="253"/>
      <c r="G99" s="253"/>
      <c r="H99" s="252"/>
      <c r="I99" s="252"/>
    </row>
    <row r="100" spans="1:9" ht="15">
      <c r="A100" s="214" t="s">
        <v>698</v>
      </c>
      <c r="B100" s="214" t="s">
        <v>699</v>
      </c>
      <c r="C100" s="213">
        <v>1173860.08</v>
      </c>
      <c r="D100" s="253">
        <f t="shared" si="1"/>
        <v>1173860.08</v>
      </c>
      <c r="E100" s="253"/>
      <c r="F100" s="253"/>
      <c r="G100" s="253"/>
      <c r="H100" s="252"/>
      <c r="I100" s="252"/>
    </row>
    <row r="101" spans="1:9" ht="15">
      <c r="A101" s="214" t="s">
        <v>700</v>
      </c>
      <c r="B101" s="214" t="s">
        <v>701</v>
      </c>
      <c r="C101" s="213">
        <v>2322191.04</v>
      </c>
      <c r="D101" s="253">
        <f t="shared" si="1"/>
        <v>2322191.04</v>
      </c>
      <c r="E101" s="253"/>
      <c r="F101" s="253"/>
      <c r="G101" s="253"/>
      <c r="H101" s="252"/>
      <c r="I101" s="252"/>
    </row>
    <row r="102" spans="1:9" ht="15">
      <c r="A102" s="214" t="s">
        <v>702</v>
      </c>
      <c r="B102" s="214" t="s">
        <v>703</v>
      </c>
      <c r="C102" s="213">
        <v>830635.98</v>
      </c>
      <c r="D102" s="253">
        <f t="shared" si="1"/>
        <v>830635.98</v>
      </c>
      <c r="E102" s="253"/>
      <c r="F102" s="253"/>
      <c r="G102" s="253"/>
      <c r="H102" s="252"/>
      <c r="I102" s="252"/>
    </row>
    <row r="103" spans="1:9" ht="15">
      <c r="A103" s="214" t="s">
        <v>704</v>
      </c>
      <c r="B103" s="214" t="s">
        <v>705</v>
      </c>
      <c r="C103" s="213">
        <v>506696.19</v>
      </c>
      <c r="D103" s="253">
        <f t="shared" si="1"/>
        <v>506696.19</v>
      </c>
      <c r="E103" s="253"/>
      <c r="F103" s="253"/>
      <c r="G103" s="253"/>
      <c r="H103" s="252"/>
      <c r="I103" s="252"/>
    </row>
    <row r="104" spans="1:9" ht="15">
      <c r="A104" s="214" t="s">
        <v>706</v>
      </c>
      <c r="B104" s="214" t="s">
        <v>707</v>
      </c>
      <c r="C104" s="213">
        <v>171378.25</v>
      </c>
      <c r="D104" s="253">
        <f t="shared" si="1"/>
        <v>171378.25</v>
      </c>
      <c r="E104" s="253"/>
      <c r="F104" s="253"/>
      <c r="G104" s="253"/>
      <c r="H104" s="252"/>
      <c r="I104" s="252"/>
    </row>
    <row r="105" spans="1:9" ht="15">
      <c r="A105" s="214" t="s">
        <v>708</v>
      </c>
      <c r="B105" s="214" t="s">
        <v>709</v>
      </c>
      <c r="C105" s="213">
        <v>4551336.05</v>
      </c>
      <c r="D105" s="253">
        <f t="shared" si="1"/>
        <v>4551336.05</v>
      </c>
      <c r="E105" s="253"/>
      <c r="F105" s="253"/>
      <c r="G105" s="253"/>
      <c r="H105" s="252"/>
      <c r="I105" s="252"/>
    </row>
    <row r="106" spans="1:9" ht="15">
      <c r="A106" s="214" t="s">
        <v>710</v>
      </c>
      <c r="B106" s="214" t="s">
        <v>711</v>
      </c>
      <c r="C106" s="213">
        <v>788991.07</v>
      </c>
      <c r="D106" s="253">
        <f t="shared" si="1"/>
        <v>788991.07</v>
      </c>
      <c r="E106" s="253"/>
      <c r="F106" s="253"/>
      <c r="G106" s="253"/>
      <c r="H106" s="252"/>
      <c r="I106" s="252"/>
    </row>
    <row r="107" spans="1:9" ht="15">
      <c r="A107" s="214" t="s">
        <v>712</v>
      </c>
      <c r="B107" s="214" t="s">
        <v>713</v>
      </c>
      <c r="C107" s="213">
        <v>47057.35</v>
      </c>
      <c r="D107" s="253">
        <f t="shared" si="1"/>
        <v>47057.35</v>
      </c>
      <c r="E107" s="253"/>
      <c r="F107" s="253"/>
      <c r="G107" s="253"/>
      <c r="H107" s="252"/>
      <c r="I107" s="252"/>
    </row>
    <row r="108" spans="1:9" ht="15">
      <c r="A108" s="214" t="s">
        <v>714</v>
      </c>
      <c r="B108" s="214" t="s">
        <v>715</v>
      </c>
      <c r="C108" s="213">
        <v>3731101.01</v>
      </c>
      <c r="D108" s="253">
        <f t="shared" si="1"/>
        <v>3731101.01</v>
      </c>
      <c r="E108" s="253"/>
      <c r="F108" s="253"/>
      <c r="G108" s="253"/>
      <c r="H108" s="252"/>
      <c r="I108" s="252"/>
    </row>
    <row r="109" spans="1:9" ht="15">
      <c r="A109" s="214" t="s">
        <v>716</v>
      </c>
      <c r="B109" s="214" t="s">
        <v>717</v>
      </c>
      <c r="C109" s="213">
        <v>185122.56</v>
      </c>
      <c r="D109" s="253">
        <f t="shared" si="1"/>
        <v>185122.56</v>
      </c>
      <c r="E109" s="253"/>
      <c r="F109" s="253"/>
      <c r="G109" s="253"/>
      <c r="H109" s="252"/>
      <c r="I109" s="252"/>
    </row>
    <row r="110" spans="1:9" ht="15">
      <c r="A110" s="214" t="s">
        <v>718</v>
      </c>
      <c r="B110" s="214" t="s">
        <v>719</v>
      </c>
      <c r="C110" s="213">
        <v>35525.97</v>
      </c>
      <c r="D110" s="253">
        <f t="shared" si="1"/>
        <v>35525.97</v>
      </c>
      <c r="E110" s="253"/>
      <c r="F110" s="253"/>
      <c r="G110" s="253"/>
      <c r="H110" s="252"/>
      <c r="I110" s="252"/>
    </row>
    <row r="111" spans="1:9" ht="15">
      <c r="A111" s="214" t="s">
        <v>720</v>
      </c>
      <c r="B111" s="214" t="s">
        <v>721</v>
      </c>
      <c r="C111" s="213">
        <v>318561.58</v>
      </c>
      <c r="D111" s="253">
        <f t="shared" si="1"/>
        <v>318561.58</v>
      </c>
      <c r="E111" s="253"/>
      <c r="F111" s="253"/>
      <c r="G111" s="253"/>
      <c r="H111" s="252"/>
      <c r="I111" s="252"/>
    </row>
    <row r="112" spans="1:9" ht="15">
      <c r="A112" s="214" t="s">
        <v>722</v>
      </c>
      <c r="B112" s="214" t="s">
        <v>723</v>
      </c>
      <c r="C112" s="213">
        <v>3389953.02</v>
      </c>
      <c r="D112" s="253">
        <f t="shared" si="1"/>
        <v>3389953.02</v>
      </c>
      <c r="E112" s="253"/>
      <c r="F112" s="253"/>
      <c r="G112" s="253"/>
      <c r="H112" s="252"/>
      <c r="I112" s="252"/>
    </row>
    <row r="113" spans="1:9" ht="15">
      <c r="A113" s="214" t="s">
        <v>724</v>
      </c>
      <c r="B113" s="214" t="s">
        <v>725</v>
      </c>
      <c r="C113" s="213">
        <v>5029956.62</v>
      </c>
      <c r="D113" s="253">
        <f t="shared" si="1"/>
        <v>5029956.62</v>
      </c>
      <c r="E113" s="253"/>
      <c r="F113" s="253"/>
      <c r="G113" s="253"/>
      <c r="H113" s="252"/>
      <c r="I113" s="252"/>
    </row>
    <row r="114" spans="1:9" ht="15">
      <c r="A114" s="214" t="s">
        <v>726</v>
      </c>
      <c r="B114" s="214" t="s">
        <v>727</v>
      </c>
      <c r="C114" s="213">
        <v>33657.66</v>
      </c>
      <c r="D114" s="253">
        <f t="shared" si="1"/>
        <v>33657.66</v>
      </c>
      <c r="E114" s="253"/>
      <c r="F114" s="253"/>
      <c r="G114" s="253"/>
      <c r="H114" s="252"/>
      <c r="I114" s="252"/>
    </row>
    <row r="115" spans="1:9" ht="15">
      <c r="A115" s="214" t="s">
        <v>728</v>
      </c>
      <c r="B115" s="214" t="s">
        <v>729</v>
      </c>
      <c r="C115" s="213">
        <v>45326.56</v>
      </c>
      <c r="D115" s="253">
        <f t="shared" si="1"/>
        <v>45326.56</v>
      </c>
      <c r="E115" s="253"/>
      <c r="F115" s="253"/>
      <c r="G115" s="253"/>
      <c r="H115" s="252"/>
      <c r="I115" s="252"/>
    </row>
    <row r="116" spans="1:9" ht="15">
      <c r="A116" s="214" t="s">
        <v>730</v>
      </c>
      <c r="B116" s="214" t="s">
        <v>731</v>
      </c>
      <c r="C116" s="213">
        <v>91049.31</v>
      </c>
      <c r="D116" s="253">
        <f t="shared" si="1"/>
        <v>91049.31</v>
      </c>
      <c r="E116" s="253"/>
      <c r="F116" s="253"/>
      <c r="G116" s="253"/>
      <c r="H116" s="252"/>
      <c r="I116" s="252"/>
    </row>
    <row r="117" spans="1:9" ht="15">
      <c r="A117" s="214" t="s">
        <v>732</v>
      </c>
      <c r="B117" s="214" t="s">
        <v>733</v>
      </c>
      <c r="C117" s="213">
        <v>9340940</v>
      </c>
      <c r="D117" s="253">
        <f t="shared" si="1"/>
        <v>9340940</v>
      </c>
      <c r="E117" s="253"/>
      <c r="F117" s="253"/>
      <c r="G117" s="253"/>
      <c r="H117" s="252"/>
      <c r="I117" s="252"/>
    </row>
    <row r="118" spans="1:9" ht="15">
      <c r="A118" s="214" t="s">
        <v>734</v>
      </c>
      <c r="B118" s="214" t="s">
        <v>735</v>
      </c>
      <c r="C118" s="213">
        <v>75896.46</v>
      </c>
      <c r="D118" s="253">
        <f t="shared" si="1"/>
        <v>75896.46</v>
      </c>
      <c r="E118" s="253"/>
      <c r="F118" s="253"/>
      <c r="G118" s="253"/>
      <c r="H118" s="252"/>
      <c r="I118" s="252"/>
    </row>
    <row r="119" spans="1:9" ht="15">
      <c r="A119" s="214" t="s">
        <v>736</v>
      </c>
      <c r="B119" s="214" t="s">
        <v>737</v>
      </c>
      <c r="C119" s="213">
        <v>200650.82</v>
      </c>
      <c r="D119" s="253">
        <f t="shared" si="1"/>
        <v>200650.82</v>
      </c>
      <c r="E119" s="253"/>
      <c r="F119" s="253"/>
      <c r="G119" s="253"/>
      <c r="H119" s="252"/>
      <c r="I119" s="252"/>
    </row>
    <row r="120" spans="1:9" ht="15">
      <c r="A120" s="214" t="s">
        <v>738</v>
      </c>
      <c r="B120" s="214" t="s">
        <v>739</v>
      </c>
      <c r="C120" s="213">
        <v>331870.77</v>
      </c>
      <c r="D120" s="253">
        <f t="shared" si="1"/>
        <v>331870.77</v>
      </c>
      <c r="E120" s="253"/>
      <c r="F120" s="253"/>
      <c r="G120" s="253"/>
      <c r="H120" s="252"/>
      <c r="I120" s="252"/>
    </row>
    <row r="121" spans="1:9" ht="15">
      <c r="A121" s="214" t="s">
        <v>740</v>
      </c>
      <c r="B121" s="214" t="s">
        <v>741</v>
      </c>
      <c r="C121" s="213">
        <v>741645.66</v>
      </c>
      <c r="D121" s="253">
        <f t="shared" si="1"/>
        <v>741645.66</v>
      </c>
      <c r="E121" s="253"/>
      <c r="F121" s="253"/>
      <c r="G121" s="253"/>
      <c r="H121" s="252"/>
      <c r="I121" s="252"/>
    </row>
    <row r="122" spans="1:9" ht="15">
      <c r="A122" s="214" t="s">
        <v>742</v>
      </c>
      <c r="B122" s="214" t="s">
        <v>743</v>
      </c>
      <c r="C122" s="213">
        <v>181231.53</v>
      </c>
      <c r="D122" s="253">
        <f t="shared" si="1"/>
        <v>181231.53</v>
      </c>
      <c r="E122" s="253"/>
      <c r="F122" s="253"/>
      <c r="G122" s="253"/>
      <c r="H122" s="252"/>
      <c r="I122" s="252"/>
    </row>
    <row r="123" spans="1:9" ht="15">
      <c r="A123" s="214" t="s">
        <v>744</v>
      </c>
      <c r="B123" s="214" t="s">
        <v>745</v>
      </c>
      <c r="C123" s="213">
        <v>9386714.08</v>
      </c>
      <c r="D123" s="253">
        <f t="shared" si="1"/>
        <v>9386714.08</v>
      </c>
      <c r="E123" s="253"/>
      <c r="F123" s="253"/>
      <c r="G123" s="253"/>
      <c r="H123" s="252"/>
      <c r="I123" s="252"/>
    </row>
    <row r="124" spans="1:9" ht="15">
      <c r="A124" s="214" t="s">
        <v>746</v>
      </c>
      <c r="B124" s="214" t="s">
        <v>747</v>
      </c>
      <c r="C124" s="213">
        <v>1633513.45</v>
      </c>
      <c r="D124" s="253">
        <f t="shared" si="1"/>
        <v>1633513.45</v>
      </c>
      <c r="E124" s="253"/>
      <c r="F124" s="253"/>
      <c r="G124" s="253"/>
      <c r="H124" s="252"/>
      <c r="I124" s="252"/>
    </row>
    <row r="125" spans="1:9" ht="15">
      <c r="A125" s="214" t="s">
        <v>748</v>
      </c>
      <c r="B125" s="214" t="s">
        <v>749</v>
      </c>
      <c r="C125" s="213">
        <v>242851.66</v>
      </c>
      <c r="D125" s="253">
        <f t="shared" si="1"/>
        <v>242851.66</v>
      </c>
      <c r="E125" s="253"/>
      <c r="F125" s="253"/>
      <c r="G125" s="253"/>
      <c r="H125" s="252"/>
      <c r="I125" s="252"/>
    </row>
    <row r="126" spans="1:9" ht="15">
      <c r="A126" s="214" t="s">
        <v>750</v>
      </c>
      <c r="B126" s="214" t="s">
        <v>751</v>
      </c>
      <c r="C126" s="213">
        <v>930061.36</v>
      </c>
      <c r="D126" s="253">
        <f t="shared" si="1"/>
        <v>930061.36</v>
      </c>
      <c r="E126" s="253"/>
      <c r="F126" s="253"/>
      <c r="G126" s="253"/>
      <c r="H126" s="252"/>
      <c r="I126" s="252"/>
    </row>
    <row r="127" spans="1:9" ht="15">
      <c r="A127" s="214" t="s">
        <v>752</v>
      </c>
      <c r="B127" s="214" t="s">
        <v>753</v>
      </c>
      <c r="C127" s="213">
        <v>235241.47</v>
      </c>
      <c r="D127" s="253">
        <f t="shared" si="1"/>
        <v>235241.47</v>
      </c>
      <c r="E127" s="253"/>
      <c r="F127" s="253"/>
      <c r="G127" s="253"/>
      <c r="H127" s="252"/>
      <c r="I127" s="252"/>
    </row>
    <row r="128" spans="1:9" ht="15">
      <c r="A128" s="214" t="s">
        <v>754</v>
      </c>
      <c r="B128" s="214" t="s">
        <v>755</v>
      </c>
      <c r="C128" s="213">
        <v>1116404.06</v>
      </c>
      <c r="D128" s="253">
        <f t="shared" si="1"/>
        <v>1116404.06</v>
      </c>
      <c r="E128" s="253"/>
      <c r="F128" s="253"/>
      <c r="G128" s="253"/>
      <c r="H128" s="252"/>
      <c r="I128" s="252"/>
    </row>
    <row r="129" spans="1:9" ht="15">
      <c r="A129" s="214" t="s">
        <v>756</v>
      </c>
      <c r="B129" s="214" t="s">
        <v>757</v>
      </c>
      <c r="C129" s="213">
        <v>3000223.73</v>
      </c>
      <c r="D129" s="253">
        <f t="shared" si="1"/>
        <v>3000223.73</v>
      </c>
      <c r="E129" s="253"/>
      <c r="F129" s="253"/>
      <c r="G129" s="253"/>
      <c r="H129" s="252"/>
      <c r="I129" s="252"/>
    </row>
    <row r="130" spans="1:9" ht="15">
      <c r="A130" s="214" t="s">
        <v>758</v>
      </c>
      <c r="B130" s="214" t="s">
        <v>759</v>
      </c>
      <c r="C130" s="213">
        <v>3819933.74</v>
      </c>
      <c r="D130" s="253">
        <f t="shared" si="1"/>
        <v>3819933.74</v>
      </c>
      <c r="E130" s="253"/>
      <c r="F130" s="253"/>
      <c r="G130" s="253"/>
      <c r="H130" s="252"/>
      <c r="I130" s="252"/>
    </row>
    <row r="131" spans="1:9" ht="15">
      <c r="A131" s="214" t="s">
        <v>760</v>
      </c>
      <c r="B131" s="214" t="s">
        <v>761</v>
      </c>
      <c r="C131" s="213">
        <v>60146.11</v>
      </c>
      <c r="D131" s="253">
        <f t="shared" si="1"/>
        <v>60146.11</v>
      </c>
      <c r="E131" s="253"/>
      <c r="F131" s="253"/>
      <c r="G131" s="253"/>
      <c r="H131" s="252"/>
      <c r="I131" s="252"/>
    </row>
    <row r="132" spans="1:9" ht="15">
      <c r="A132" s="214" t="s">
        <v>762</v>
      </c>
      <c r="B132" s="214" t="s">
        <v>763</v>
      </c>
      <c r="C132" s="213">
        <v>1061307.77</v>
      </c>
      <c r="D132" s="253">
        <f t="shared" si="1"/>
        <v>1061307.77</v>
      </c>
      <c r="E132" s="253"/>
      <c r="F132" s="253"/>
      <c r="G132" s="253"/>
      <c r="H132" s="252"/>
      <c r="I132" s="252"/>
    </row>
    <row r="133" spans="1:9" ht="15">
      <c r="A133" s="214" t="s">
        <v>764</v>
      </c>
      <c r="B133" s="214" t="s">
        <v>765</v>
      </c>
      <c r="C133" s="213">
        <v>2734315.86</v>
      </c>
      <c r="D133" s="253">
        <f t="shared" si="1"/>
        <v>2734315.86</v>
      </c>
      <c r="E133" s="253"/>
      <c r="F133" s="253"/>
      <c r="G133" s="253"/>
      <c r="H133" s="252"/>
      <c r="I133" s="252"/>
    </row>
    <row r="134" spans="1:9" ht="15">
      <c r="A134" s="214" t="s">
        <v>766</v>
      </c>
      <c r="B134" s="214" t="s">
        <v>767</v>
      </c>
      <c r="C134" s="213">
        <v>1095662.46</v>
      </c>
      <c r="D134" s="253">
        <f aca="true" t="shared" si="2" ref="D134:D197">+C134</f>
        <v>1095662.46</v>
      </c>
      <c r="E134" s="253"/>
      <c r="F134" s="253"/>
      <c r="G134" s="253"/>
      <c r="H134" s="252"/>
      <c r="I134" s="252"/>
    </row>
    <row r="135" spans="1:9" ht="15">
      <c r="A135" s="214" t="s">
        <v>768</v>
      </c>
      <c r="B135" s="214" t="s">
        <v>769</v>
      </c>
      <c r="C135" s="213">
        <v>583839.37</v>
      </c>
      <c r="D135" s="253">
        <f t="shared" si="2"/>
        <v>583839.37</v>
      </c>
      <c r="E135" s="253"/>
      <c r="F135" s="253"/>
      <c r="G135" s="253"/>
      <c r="H135" s="252"/>
      <c r="I135" s="252"/>
    </row>
    <row r="136" spans="1:9" ht="15">
      <c r="A136" s="214" t="s">
        <v>770</v>
      </c>
      <c r="B136" s="214" t="s">
        <v>771</v>
      </c>
      <c r="C136" s="213">
        <v>270268.16</v>
      </c>
      <c r="D136" s="253">
        <f t="shared" si="2"/>
        <v>270268.16</v>
      </c>
      <c r="E136" s="253"/>
      <c r="F136" s="253"/>
      <c r="G136" s="253"/>
      <c r="H136" s="252"/>
      <c r="I136" s="252"/>
    </row>
    <row r="137" spans="1:9" ht="15">
      <c r="A137" s="214" t="s">
        <v>772</v>
      </c>
      <c r="B137" s="214" t="s">
        <v>773</v>
      </c>
      <c r="C137" s="213">
        <v>443621.94</v>
      </c>
      <c r="D137" s="253">
        <f t="shared" si="2"/>
        <v>443621.94</v>
      </c>
      <c r="E137" s="253"/>
      <c r="F137" s="253"/>
      <c r="G137" s="253"/>
      <c r="H137" s="252"/>
      <c r="I137" s="252"/>
    </row>
    <row r="138" spans="1:9" ht="15">
      <c r="A138" s="214" t="s">
        <v>774</v>
      </c>
      <c r="B138" s="214" t="s">
        <v>775</v>
      </c>
      <c r="C138" s="213">
        <v>394652.35</v>
      </c>
      <c r="D138" s="253">
        <f t="shared" si="2"/>
        <v>394652.35</v>
      </c>
      <c r="E138" s="253"/>
      <c r="F138" s="253"/>
      <c r="G138" s="253"/>
      <c r="H138" s="252"/>
      <c r="I138" s="252"/>
    </row>
    <row r="139" spans="1:9" ht="15">
      <c r="A139" s="214" t="s">
        <v>776</v>
      </c>
      <c r="B139" s="214" t="s">
        <v>777</v>
      </c>
      <c r="C139" s="213">
        <v>113381.12</v>
      </c>
      <c r="D139" s="253">
        <f t="shared" si="2"/>
        <v>113381.12</v>
      </c>
      <c r="E139" s="253"/>
      <c r="F139" s="253"/>
      <c r="G139" s="253"/>
      <c r="H139" s="252"/>
      <c r="I139" s="252"/>
    </row>
    <row r="140" spans="1:9" ht="15">
      <c r="A140" s="214" t="s">
        <v>778</v>
      </c>
      <c r="B140" s="214" t="s">
        <v>779</v>
      </c>
      <c r="C140" s="213">
        <v>304469.07</v>
      </c>
      <c r="D140" s="253">
        <f t="shared" si="2"/>
        <v>304469.07</v>
      </c>
      <c r="E140" s="253"/>
      <c r="F140" s="253"/>
      <c r="G140" s="253"/>
      <c r="H140" s="252"/>
      <c r="I140" s="252"/>
    </row>
    <row r="141" spans="1:9" ht="15">
      <c r="A141" s="214" t="s">
        <v>780</v>
      </c>
      <c r="B141" s="214" t="s">
        <v>781</v>
      </c>
      <c r="C141" s="213">
        <v>512033.01</v>
      </c>
      <c r="D141" s="253">
        <f t="shared" si="2"/>
        <v>512033.01</v>
      </c>
      <c r="E141" s="253"/>
      <c r="F141" s="253"/>
      <c r="G141" s="253"/>
      <c r="H141" s="252"/>
      <c r="I141" s="252"/>
    </row>
    <row r="142" spans="1:9" ht="15">
      <c r="A142" s="214" t="s">
        <v>782</v>
      </c>
      <c r="B142" s="214" t="s">
        <v>783</v>
      </c>
      <c r="C142" s="213">
        <v>1537644.01</v>
      </c>
      <c r="D142" s="253">
        <f t="shared" si="2"/>
        <v>1537644.01</v>
      </c>
      <c r="E142" s="253"/>
      <c r="F142" s="253"/>
      <c r="G142" s="253"/>
      <c r="H142" s="252"/>
      <c r="I142" s="252"/>
    </row>
    <row r="143" spans="1:9" ht="15">
      <c r="A143" s="214" t="s">
        <v>784</v>
      </c>
      <c r="B143" s="214" t="s">
        <v>785</v>
      </c>
      <c r="C143" s="213">
        <v>1270615.29</v>
      </c>
      <c r="D143" s="253">
        <f t="shared" si="2"/>
        <v>1270615.29</v>
      </c>
      <c r="E143" s="253"/>
      <c r="F143" s="253"/>
      <c r="G143" s="253"/>
      <c r="H143" s="252"/>
      <c r="I143" s="252"/>
    </row>
    <row r="144" spans="1:9" ht="15">
      <c r="A144" s="214" t="s">
        <v>786</v>
      </c>
      <c r="B144" s="214" t="s">
        <v>787</v>
      </c>
      <c r="C144" s="213">
        <v>891002.5</v>
      </c>
      <c r="D144" s="253">
        <f t="shared" si="2"/>
        <v>891002.5</v>
      </c>
      <c r="E144" s="253"/>
      <c r="F144" s="253"/>
      <c r="G144" s="253"/>
      <c r="H144" s="252"/>
      <c r="I144" s="252"/>
    </row>
    <row r="145" spans="1:9" ht="15">
      <c r="A145" s="214" t="s">
        <v>788</v>
      </c>
      <c r="B145" s="214" t="s">
        <v>789</v>
      </c>
      <c r="C145" s="213">
        <v>92342.17</v>
      </c>
      <c r="D145" s="253">
        <f t="shared" si="2"/>
        <v>92342.17</v>
      </c>
      <c r="E145" s="253"/>
      <c r="F145" s="253"/>
      <c r="G145" s="253"/>
      <c r="H145" s="252"/>
      <c r="I145" s="252"/>
    </row>
    <row r="146" spans="1:9" ht="15">
      <c r="A146" s="214" t="s">
        <v>790</v>
      </c>
      <c r="B146" s="214" t="s">
        <v>791</v>
      </c>
      <c r="C146" s="213">
        <v>8962546.83</v>
      </c>
      <c r="D146" s="253">
        <f t="shared" si="2"/>
        <v>8962546.83</v>
      </c>
      <c r="E146" s="253"/>
      <c r="F146" s="253"/>
      <c r="G146" s="253"/>
      <c r="H146" s="252"/>
      <c r="I146" s="252"/>
    </row>
    <row r="147" spans="1:9" ht="15">
      <c r="A147" s="214" t="s">
        <v>792</v>
      </c>
      <c r="B147" s="214" t="s">
        <v>793</v>
      </c>
      <c r="C147" s="213">
        <v>393931.64</v>
      </c>
      <c r="D147" s="253">
        <f t="shared" si="2"/>
        <v>393931.64</v>
      </c>
      <c r="E147" s="253"/>
      <c r="F147" s="253"/>
      <c r="G147" s="253"/>
      <c r="H147" s="252"/>
      <c r="I147" s="252"/>
    </row>
    <row r="148" spans="1:9" ht="15">
      <c r="A148" s="214" t="s">
        <v>794</v>
      </c>
      <c r="B148" s="214" t="s">
        <v>795</v>
      </c>
      <c r="C148" s="213">
        <v>7265951.61</v>
      </c>
      <c r="D148" s="253">
        <f t="shared" si="2"/>
        <v>7265951.61</v>
      </c>
      <c r="E148" s="253"/>
      <c r="F148" s="253"/>
      <c r="G148" s="253"/>
      <c r="H148" s="252"/>
      <c r="I148" s="252"/>
    </row>
    <row r="149" spans="1:9" ht="15">
      <c r="A149" s="214" t="s">
        <v>796</v>
      </c>
      <c r="B149" s="214" t="s">
        <v>797</v>
      </c>
      <c r="C149" s="213">
        <v>591562.29</v>
      </c>
      <c r="D149" s="253">
        <f t="shared" si="2"/>
        <v>591562.29</v>
      </c>
      <c r="E149" s="253"/>
      <c r="F149" s="253"/>
      <c r="G149" s="253"/>
      <c r="H149" s="252"/>
      <c r="I149" s="252"/>
    </row>
    <row r="150" spans="1:9" ht="15">
      <c r="A150" s="214" t="s">
        <v>798</v>
      </c>
      <c r="B150" s="214" t="s">
        <v>799</v>
      </c>
      <c r="C150" s="213">
        <v>30508.95</v>
      </c>
      <c r="D150" s="253">
        <f t="shared" si="2"/>
        <v>30508.95</v>
      </c>
      <c r="E150" s="253"/>
      <c r="F150" s="253"/>
      <c r="G150" s="253"/>
      <c r="H150" s="252"/>
      <c r="I150" s="252"/>
    </row>
    <row r="151" spans="1:9" ht="15">
      <c r="A151" s="214" t="s">
        <v>800</v>
      </c>
      <c r="B151" s="214" t="s">
        <v>801</v>
      </c>
      <c r="C151" s="213">
        <v>3914507.86</v>
      </c>
      <c r="D151" s="253">
        <f t="shared" si="2"/>
        <v>3914507.86</v>
      </c>
      <c r="E151" s="253"/>
      <c r="F151" s="253"/>
      <c r="G151" s="253"/>
      <c r="H151" s="252"/>
      <c r="I151" s="252"/>
    </row>
    <row r="152" spans="1:9" ht="15">
      <c r="A152" s="214" t="s">
        <v>802</v>
      </c>
      <c r="B152" s="214" t="s">
        <v>803</v>
      </c>
      <c r="C152" s="213">
        <v>1362711.34</v>
      </c>
      <c r="D152" s="253">
        <f t="shared" si="2"/>
        <v>1362711.34</v>
      </c>
      <c r="E152" s="253"/>
      <c r="F152" s="253"/>
      <c r="G152" s="253"/>
      <c r="H152" s="252"/>
      <c r="I152" s="252"/>
    </row>
    <row r="153" spans="1:9" ht="15">
      <c r="A153" s="214" t="s">
        <v>804</v>
      </c>
      <c r="B153" s="214" t="s">
        <v>805</v>
      </c>
      <c r="C153" s="213">
        <v>6896.19</v>
      </c>
      <c r="D153" s="253">
        <f t="shared" si="2"/>
        <v>6896.19</v>
      </c>
      <c r="E153" s="253"/>
      <c r="F153" s="253"/>
      <c r="G153" s="253"/>
      <c r="H153" s="252"/>
      <c r="I153" s="252"/>
    </row>
    <row r="154" spans="1:9" ht="15">
      <c r="A154" s="214" t="s">
        <v>806</v>
      </c>
      <c r="B154" s="214" t="s">
        <v>807</v>
      </c>
      <c r="C154" s="213">
        <v>2052146.45</v>
      </c>
      <c r="D154" s="253">
        <f t="shared" si="2"/>
        <v>2052146.45</v>
      </c>
      <c r="E154" s="253"/>
      <c r="F154" s="253"/>
      <c r="G154" s="253"/>
      <c r="H154" s="252"/>
      <c r="I154" s="252"/>
    </row>
    <row r="155" spans="1:9" ht="15">
      <c r="A155" s="214" t="s">
        <v>808</v>
      </c>
      <c r="B155" s="214" t="s">
        <v>809</v>
      </c>
      <c r="C155" s="213">
        <v>818923.11</v>
      </c>
      <c r="D155" s="253">
        <f t="shared" si="2"/>
        <v>818923.11</v>
      </c>
      <c r="E155" s="253"/>
      <c r="F155" s="253"/>
      <c r="G155" s="253"/>
      <c r="H155" s="252"/>
      <c r="I155" s="252"/>
    </row>
    <row r="156" spans="1:9" ht="15">
      <c r="A156" s="214" t="s">
        <v>810</v>
      </c>
      <c r="B156" s="214" t="s">
        <v>811</v>
      </c>
      <c r="C156" s="213">
        <v>52749.87</v>
      </c>
      <c r="D156" s="253">
        <f t="shared" si="2"/>
        <v>52749.87</v>
      </c>
      <c r="E156" s="253"/>
      <c r="F156" s="253"/>
      <c r="G156" s="253"/>
      <c r="H156" s="252"/>
      <c r="I156" s="252"/>
    </row>
    <row r="157" spans="1:9" ht="15">
      <c r="A157" s="214" t="s">
        <v>812</v>
      </c>
      <c r="B157" s="214" t="s">
        <v>813</v>
      </c>
      <c r="C157" s="213">
        <v>791365.18</v>
      </c>
      <c r="D157" s="253">
        <f t="shared" si="2"/>
        <v>791365.18</v>
      </c>
      <c r="E157" s="253"/>
      <c r="F157" s="253"/>
      <c r="G157" s="253"/>
      <c r="H157" s="252"/>
      <c r="I157" s="252"/>
    </row>
    <row r="158" spans="1:9" ht="15">
      <c r="A158" s="214" t="s">
        <v>814</v>
      </c>
      <c r="B158" s="214" t="s">
        <v>815</v>
      </c>
      <c r="C158" s="213">
        <v>746858.54</v>
      </c>
      <c r="D158" s="253">
        <f t="shared" si="2"/>
        <v>746858.54</v>
      </c>
      <c r="E158" s="253"/>
      <c r="F158" s="253"/>
      <c r="G158" s="253"/>
      <c r="H158" s="252"/>
      <c r="I158" s="252"/>
    </row>
    <row r="159" spans="1:9" ht="15">
      <c r="A159" s="214" t="s">
        <v>816</v>
      </c>
      <c r="B159" s="214" t="s">
        <v>817</v>
      </c>
      <c r="C159" s="213">
        <v>341056.04</v>
      </c>
      <c r="D159" s="253">
        <f t="shared" si="2"/>
        <v>341056.04</v>
      </c>
      <c r="E159" s="253"/>
      <c r="F159" s="253"/>
      <c r="G159" s="253"/>
      <c r="H159" s="252"/>
      <c r="I159" s="252"/>
    </row>
    <row r="160" spans="1:9" ht="15">
      <c r="A160" s="214" t="s">
        <v>818</v>
      </c>
      <c r="B160" s="214" t="s">
        <v>819</v>
      </c>
      <c r="C160" s="213">
        <v>54091.62</v>
      </c>
      <c r="D160" s="253">
        <f t="shared" si="2"/>
        <v>54091.62</v>
      </c>
      <c r="E160" s="253"/>
      <c r="F160" s="253"/>
      <c r="G160" s="253"/>
      <c r="H160" s="252"/>
      <c r="I160" s="252"/>
    </row>
    <row r="161" spans="1:9" ht="15">
      <c r="A161" s="214" t="s">
        <v>820</v>
      </c>
      <c r="B161" s="214" t="s">
        <v>821</v>
      </c>
      <c r="C161" s="213">
        <v>1140955.89</v>
      </c>
      <c r="D161" s="253">
        <f t="shared" si="2"/>
        <v>1140955.89</v>
      </c>
      <c r="E161" s="253"/>
      <c r="F161" s="253"/>
      <c r="G161" s="253"/>
      <c r="H161" s="252"/>
      <c r="I161" s="252"/>
    </row>
    <row r="162" spans="1:9" ht="15">
      <c r="A162" s="214" t="s">
        <v>822</v>
      </c>
      <c r="B162" s="214" t="s">
        <v>823</v>
      </c>
      <c r="C162" s="213">
        <v>321618.6</v>
      </c>
      <c r="D162" s="253">
        <f t="shared" si="2"/>
        <v>321618.6</v>
      </c>
      <c r="E162" s="253"/>
      <c r="F162" s="253"/>
      <c r="G162" s="253"/>
      <c r="H162" s="252"/>
      <c r="I162" s="252"/>
    </row>
    <row r="163" spans="1:9" ht="15">
      <c r="A163" s="214" t="s">
        <v>824</v>
      </c>
      <c r="B163" s="214" t="s">
        <v>825</v>
      </c>
      <c r="C163" s="213">
        <v>1454053.87</v>
      </c>
      <c r="D163" s="253">
        <f t="shared" si="2"/>
        <v>1454053.87</v>
      </c>
      <c r="E163" s="253"/>
      <c r="F163" s="253"/>
      <c r="G163" s="253"/>
      <c r="H163" s="252"/>
      <c r="I163" s="252"/>
    </row>
    <row r="164" spans="1:9" ht="15">
      <c r="A164" s="214" t="s">
        <v>826</v>
      </c>
      <c r="B164" s="214" t="s">
        <v>827</v>
      </c>
      <c r="C164" s="213">
        <v>362573.8</v>
      </c>
      <c r="D164" s="253">
        <f t="shared" si="2"/>
        <v>362573.8</v>
      </c>
      <c r="E164" s="253"/>
      <c r="F164" s="253"/>
      <c r="G164" s="253"/>
      <c r="H164" s="252"/>
      <c r="I164" s="252"/>
    </row>
    <row r="165" spans="1:9" ht="15">
      <c r="A165" s="214" t="s">
        <v>828</v>
      </c>
      <c r="B165" s="214" t="s">
        <v>829</v>
      </c>
      <c r="C165" s="213">
        <v>610251.19</v>
      </c>
      <c r="D165" s="253">
        <f t="shared" si="2"/>
        <v>610251.19</v>
      </c>
      <c r="E165" s="253"/>
      <c r="F165" s="253"/>
      <c r="G165" s="253"/>
      <c r="H165" s="252"/>
      <c r="I165" s="252"/>
    </row>
    <row r="166" spans="1:9" ht="15">
      <c r="A166" s="214" t="s">
        <v>830</v>
      </c>
      <c r="B166" s="214" t="s">
        <v>831</v>
      </c>
      <c r="C166" s="213">
        <v>63240.57</v>
      </c>
      <c r="D166" s="253">
        <f t="shared" si="2"/>
        <v>63240.57</v>
      </c>
      <c r="E166" s="253"/>
      <c r="F166" s="253"/>
      <c r="G166" s="253"/>
      <c r="H166" s="252"/>
      <c r="I166" s="252"/>
    </row>
    <row r="167" spans="1:9" ht="15">
      <c r="A167" s="214" t="s">
        <v>832</v>
      </c>
      <c r="B167" s="214" t="s">
        <v>833</v>
      </c>
      <c r="C167" s="213">
        <v>581764.7</v>
      </c>
      <c r="D167" s="253">
        <f t="shared" si="2"/>
        <v>581764.7</v>
      </c>
      <c r="E167" s="253"/>
      <c r="F167" s="253"/>
      <c r="G167" s="253"/>
      <c r="H167" s="252"/>
      <c r="I167" s="252"/>
    </row>
    <row r="168" spans="1:9" ht="15">
      <c r="A168" s="214" t="s">
        <v>834</v>
      </c>
      <c r="B168" s="214" t="s">
        <v>835</v>
      </c>
      <c r="C168" s="213">
        <v>114738.84</v>
      </c>
      <c r="D168" s="253">
        <f t="shared" si="2"/>
        <v>114738.84</v>
      </c>
      <c r="E168" s="253"/>
      <c r="F168" s="253"/>
      <c r="G168" s="253"/>
      <c r="H168" s="252"/>
      <c r="I168" s="252"/>
    </row>
    <row r="169" spans="1:9" ht="15">
      <c r="A169" s="214" t="s">
        <v>836</v>
      </c>
      <c r="B169" s="214" t="s">
        <v>837</v>
      </c>
      <c r="C169" s="213">
        <v>212169.72</v>
      </c>
      <c r="D169" s="253">
        <f t="shared" si="2"/>
        <v>212169.72</v>
      </c>
      <c r="E169" s="253"/>
      <c r="F169" s="253"/>
      <c r="G169" s="253"/>
      <c r="H169" s="252"/>
      <c r="I169" s="252"/>
    </row>
    <row r="170" spans="1:9" ht="15">
      <c r="A170" s="214" t="s">
        <v>838</v>
      </c>
      <c r="B170" s="214" t="s">
        <v>839</v>
      </c>
      <c r="C170" s="213">
        <v>76595.8</v>
      </c>
      <c r="D170" s="253">
        <f t="shared" si="2"/>
        <v>76595.8</v>
      </c>
      <c r="E170" s="253"/>
      <c r="F170" s="253"/>
      <c r="G170" s="253"/>
      <c r="H170" s="252"/>
      <c r="I170" s="252"/>
    </row>
    <row r="171" spans="1:9" ht="15">
      <c r="A171" s="214" t="s">
        <v>840</v>
      </c>
      <c r="B171" s="214" t="s">
        <v>841</v>
      </c>
      <c r="C171" s="213">
        <v>1079763.55</v>
      </c>
      <c r="D171" s="253">
        <f t="shared" si="2"/>
        <v>1079763.55</v>
      </c>
      <c r="E171" s="253"/>
      <c r="F171" s="253"/>
      <c r="G171" s="253"/>
      <c r="H171" s="252"/>
      <c r="I171" s="252"/>
    </row>
    <row r="172" spans="1:9" ht="15">
      <c r="A172" s="214" t="s">
        <v>842</v>
      </c>
      <c r="B172" s="214" t="s">
        <v>843</v>
      </c>
      <c r="C172" s="213">
        <v>612842.27</v>
      </c>
      <c r="D172" s="253">
        <f t="shared" si="2"/>
        <v>612842.27</v>
      </c>
      <c r="E172" s="253"/>
      <c r="F172" s="253"/>
      <c r="G172" s="253"/>
      <c r="H172" s="252"/>
      <c r="I172" s="252"/>
    </row>
    <row r="173" spans="1:9" ht="15">
      <c r="A173" s="214" t="s">
        <v>844</v>
      </c>
      <c r="B173" s="214" t="s">
        <v>845</v>
      </c>
      <c r="C173" s="213">
        <v>334189.65</v>
      </c>
      <c r="D173" s="253">
        <f t="shared" si="2"/>
        <v>334189.65</v>
      </c>
      <c r="E173" s="253"/>
      <c r="F173" s="253"/>
      <c r="G173" s="253"/>
      <c r="H173" s="252"/>
      <c r="I173" s="252"/>
    </row>
    <row r="174" spans="1:9" ht="15">
      <c r="A174" s="214" t="s">
        <v>846</v>
      </c>
      <c r="B174" s="214" t="s">
        <v>847</v>
      </c>
      <c r="C174" s="213">
        <v>23916.49</v>
      </c>
      <c r="D174" s="253">
        <f t="shared" si="2"/>
        <v>23916.49</v>
      </c>
      <c r="E174" s="253"/>
      <c r="F174" s="253"/>
      <c r="G174" s="253"/>
      <c r="H174" s="252"/>
      <c r="I174" s="252"/>
    </row>
    <row r="175" spans="1:9" ht="15">
      <c r="A175" s="214" t="s">
        <v>848</v>
      </c>
      <c r="B175" s="214" t="s">
        <v>849</v>
      </c>
      <c r="C175" s="213">
        <v>806073.09</v>
      </c>
      <c r="D175" s="253">
        <f t="shared" si="2"/>
        <v>806073.09</v>
      </c>
      <c r="E175" s="253"/>
      <c r="F175" s="253"/>
      <c r="G175" s="253"/>
      <c r="H175" s="252"/>
      <c r="I175" s="252"/>
    </row>
    <row r="176" spans="1:9" ht="15">
      <c r="A176" s="214" t="s">
        <v>850</v>
      </c>
      <c r="B176" s="214" t="s">
        <v>851</v>
      </c>
      <c r="C176" s="213">
        <v>1901659.99</v>
      </c>
      <c r="D176" s="253">
        <f t="shared" si="2"/>
        <v>1901659.99</v>
      </c>
      <c r="E176" s="253"/>
      <c r="F176" s="253"/>
      <c r="G176" s="253"/>
      <c r="H176" s="252"/>
      <c r="I176" s="252"/>
    </row>
    <row r="177" spans="1:9" ht="15">
      <c r="A177" s="214" t="s">
        <v>852</v>
      </c>
      <c r="B177" s="214" t="s">
        <v>853</v>
      </c>
      <c r="C177" s="213">
        <v>400626.47</v>
      </c>
      <c r="D177" s="253">
        <f t="shared" si="2"/>
        <v>400626.47</v>
      </c>
      <c r="E177" s="253"/>
      <c r="F177" s="253"/>
      <c r="G177" s="253"/>
      <c r="H177" s="252"/>
      <c r="I177" s="252"/>
    </row>
    <row r="178" spans="1:9" ht="15">
      <c r="A178" s="214" t="s">
        <v>854</v>
      </c>
      <c r="B178" s="214" t="s">
        <v>855</v>
      </c>
      <c r="C178" s="213">
        <v>23736.86</v>
      </c>
      <c r="D178" s="253">
        <f t="shared" si="2"/>
        <v>23736.86</v>
      </c>
      <c r="E178" s="253"/>
      <c r="F178" s="253"/>
      <c r="G178" s="253"/>
      <c r="H178" s="252"/>
      <c r="I178" s="252"/>
    </row>
    <row r="179" spans="1:9" ht="15">
      <c r="A179" s="214" t="s">
        <v>856</v>
      </c>
      <c r="B179" s="214" t="s">
        <v>857</v>
      </c>
      <c r="C179" s="213">
        <v>55205.19</v>
      </c>
      <c r="D179" s="253">
        <f t="shared" si="2"/>
        <v>55205.19</v>
      </c>
      <c r="E179" s="253"/>
      <c r="F179" s="253"/>
      <c r="G179" s="253"/>
      <c r="H179" s="252"/>
      <c r="I179" s="252"/>
    </row>
    <row r="180" spans="1:9" ht="15">
      <c r="A180" s="214" t="s">
        <v>858</v>
      </c>
      <c r="B180" s="214" t="s">
        <v>859</v>
      </c>
      <c r="C180" s="213">
        <v>383388.02</v>
      </c>
      <c r="D180" s="253">
        <f t="shared" si="2"/>
        <v>383388.02</v>
      </c>
      <c r="E180" s="253"/>
      <c r="F180" s="253"/>
      <c r="G180" s="253"/>
      <c r="H180" s="252"/>
      <c r="I180" s="252"/>
    </row>
    <row r="181" spans="1:9" ht="15">
      <c r="A181" s="214" t="s">
        <v>860</v>
      </c>
      <c r="B181" s="214" t="s">
        <v>861</v>
      </c>
      <c r="C181" s="213">
        <v>545131.8</v>
      </c>
      <c r="D181" s="253">
        <f t="shared" si="2"/>
        <v>545131.8</v>
      </c>
      <c r="E181" s="253"/>
      <c r="F181" s="253"/>
      <c r="G181" s="253"/>
      <c r="H181" s="252"/>
      <c r="I181" s="252"/>
    </row>
    <row r="182" spans="1:9" ht="15">
      <c r="A182" s="214" t="s">
        <v>862</v>
      </c>
      <c r="B182" s="214" t="s">
        <v>863</v>
      </c>
      <c r="C182" s="213">
        <v>304993.3</v>
      </c>
      <c r="D182" s="253">
        <f t="shared" si="2"/>
        <v>304993.3</v>
      </c>
      <c r="E182" s="253"/>
      <c r="F182" s="253"/>
      <c r="G182" s="253"/>
      <c r="H182" s="252"/>
      <c r="I182" s="252"/>
    </row>
    <row r="183" spans="1:9" ht="15">
      <c r="A183" s="214" t="s">
        <v>864</v>
      </c>
      <c r="B183" s="214" t="s">
        <v>865</v>
      </c>
      <c r="C183" s="213">
        <v>34521.56</v>
      </c>
      <c r="D183" s="253">
        <f t="shared" si="2"/>
        <v>34521.56</v>
      </c>
      <c r="E183" s="253"/>
      <c r="F183" s="253"/>
      <c r="G183" s="253"/>
      <c r="H183" s="252"/>
      <c r="I183" s="252"/>
    </row>
    <row r="184" spans="1:9" ht="15">
      <c r="A184" s="214" t="s">
        <v>866</v>
      </c>
      <c r="B184" s="214" t="s">
        <v>867</v>
      </c>
      <c r="C184" s="213">
        <v>268952.67</v>
      </c>
      <c r="D184" s="253">
        <f t="shared" si="2"/>
        <v>268952.67</v>
      </c>
      <c r="E184" s="253"/>
      <c r="F184" s="253"/>
      <c r="G184" s="253"/>
      <c r="H184" s="252"/>
      <c r="I184" s="252"/>
    </row>
    <row r="185" spans="1:9" ht="15">
      <c r="A185" s="214" t="s">
        <v>868</v>
      </c>
      <c r="B185" s="214" t="s">
        <v>869</v>
      </c>
      <c r="C185" s="213">
        <v>120649.88</v>
      </c>
      <c r="D185" s="253">
        <f t="shared" si="2"/>
        <v>120649.88</v>
      </c>
      <c r="E185" s="253"/>
      <c r="F185" s="253"/>
      <c r="G185" s="253"/>
      <c r="H185" s="252"/>
      <c r="I185" s="252"/>
    </row>
    <row r="186" spans="1:9" ht="15">
      <c r="A186" s="214" t="s">
        <v>870</v>
      </c>
      <c r="B186" s="214" t="s">
        <v>871</v>
      </c>
      <c r="C186" s="213">
        <v>272625.24</v>
      </c>
      <c r="D186" s="253">
        <f t="shared" si="2"/>
        <v>272625.24</v>
      </c>
      <c r="E186" s="253"/>
      <c r="F186" s="253"/>
      <c r="G186" s="253"/>
      <c r="H186" s="252"/>
      <c r="I186" s="252"/>
    </row>
    <row r="187" spans="1:9" ht="15">
      <c r="A187" s="214" t="s">
        <v>872</v>
      </c>
      <c r="B187" s="214" t="s">
        <v>873</v>
      </c>
      <c r="C187" s="213">
        <v>159594.45</v>
      </c>
      <c r="D187" s="253">
        <f t="shared" si="2"/>
        <v>159594.45</v>
      </c>
      <c r="E187" s="253"/>
      <c r="F187" s="253"/>
      <c r="G187" s="253"/>
      <c r="H187" s="252"/>
      <c r="I187" s="252"/>
    </row>
    <row r="188" spans="1:9" ht="15">
      <c r="A188" s="214" t="s">
        <v>874</v>
      </c>
      <c r="B188" s="214" t="s">
        <v>875</v>
      </c>
      <c r="C188" s="213">
        <v>97974.97</v>
      </c>
      <c r="D188" s="253">
        <f t="shared" si="2"/>
        <v>97974.97</v>
      </c>
      <c r="E188" s="253"/>
      <c r="F188" s="253"/>
      <c r="G188" s="253"/>
      <c r="H188" s="252"/>
      <c r="I188" s="252"/>
    </row>
    <row r="189" spans="1:9" ht="15">
      <c r="A189" s="214" t="s">
        <v>876</v>
      </c>
      <c r="B189" s="214" t="s">
        <v>877</v>
      </c>
      <c r="C189" s="213">
        <v>262071.57</v>
      </c>
      <c r="D189" s="253">
        <f t="shared" si="2"/>
        <v>262071.57</v>
      </c>
      <c r="E189" s="253"/>
      <c r="F189" s="253"/>
      <c r="G189" s="253"/>
      <c r="H189" s="252"/>
      <c r="I189" s="252"/>
    </row>
    <row r="190" spans="1:9" ht="15">
      <c r="A190" s="214" t="s">
        <v>878</v>
      </c>
      <c r="B190" s="214" t="s">
        <v>879</v>
      </c>
      <c r="C190" s="213">
        <v>1326906.39</v>
      </c>
      <c r="D190" s="253">
        <f t="shared" si="2"/>
        <v>1326906.39</v>
      </c>
      <c r="E190" s="253"/>
      <c r="F190" s="253"/>
      <c r="G190" s="253"/>
      <c r="H190" s="252"/>
      <c r="I190" s="252"/>
    </row>
    <row r="191" spans="1:9" ht="15">
      <c r="A191" s="214" t="s">
        <v>880</v>
      </c>
      <c r="B191" s="214" t="s">
        <v>881</v>
      </c>
      <c r="C191" s="213">
        <v>731571.47</v>
      </c>
      <c r="D191" s="253">
        <f t="shared" si="2"/>
        <v>731571.47</v>
      </c>
      <c r="E191" s="253"/>
      <c r="F191" s="253"/>
      <c r="G191" s="253"/>
      <c r="H191" s="252"/>
      <c r="I191" s="252"/>
    </row>
    <row r="192" spans="1:9" ht="15">
      <c r="A192" s="214" t="s">
        <v>882</v>
      </c>
      <c r="B192" s="214" t="s">
        <v>883</v>
      </c>
      <c r="C192" s="213">
        <v>2128111.3</v>
      </c>
      <c r="D192" s="253">
        <f t="shared" si="2"/>
        <v>2128111.3</v>
      </c>
      <c r="E192" s="253"/>
      <c r="F192" s="253"/>
      <c r="G192" s="253"/>
      <c r="H192" s="252"/>
      <c r="I192" s="252"/>
    </row>
    <row r="193" spans="1:9" ht="15">
      <c r="A193" s="214" t="s">
        <v>884</v>
      </c>
      <c r="B193" s="214" t="s">
        <v>885</v>
      </c>
      <c r="C193" s="213">
        <v>344645.53</v>
      </c>
      <c r="D193" s="253">
        <f t="shared" si="2"/>
        <v>344645.53</v>
      </c>
      <c r="E193" s="253"/>
      <c r="F193" s="253"/>
      <c r="G193" s="253"/>
      <c r="H193" s="252"/>
      <c r="I193" s="252"/>
    </row>
    <row r="194" spans="1:9" ht="15">
      <c r="A194" s="214" t="s">
        <v>886</v>
      </c>
      <c r="B194" s="214" t="s">
        <v>887</v>
      </c>
      <c r="C194" s="213">
        <v>1539032.99</v>
      </c>
      <c r="D194" s="253">
        <f t="shared" si="2"/>
        <v>1539032.99</v>
      </c>
      <c r="E194" s="253"/>
      <c r="F194" s="253"/>
      <c r="G194" s="253"/>
      <c r="H194" s="252"/>
      <c r="I194" s="252"/>
    </row>
    <row r="195" spans="1:9" ht="15">
      <c r="A195" s="214" t="s">
        <v>888</v>
      </c>
      <c r="B195" s="214" t="s">
        <v>889</v>
      </c>
      <c r="C195" s="213">
        <v>585259.41</v>
      </c>
      <c r="D195" s="253">
        <f t="shared" si="2"/>
        <v>585259.41</v>
      </c>
      <c r="E195" s="253"/>
      <c r="F195" s="253"/>
      <c r="G195" s="253"/>
      <c r="H195" s="252"/>
      <c r="I195" s="252"/>
    </row>
    <row r="196" spans="1:9" ht="15">
      <c r="A196" s="214" t="s">
        <v>890</v>
      </c>
      <c r="B196" s="214" t="s">
        <v>891</v>
      </c>
      <c r="C196" s="213">
        <v>489820.34</v>
      </c>
      <c r="D196" s="253">
        <f t="shared" si="2"/>
        <v>489820.34</v>
      </c>
      <c r="E196" s="253"/>
      <c r="F196" s="253"/>
      <c r="G196" s="253"/>
      <c r="H196" s="252"/>
      <c r="I196" s="252"/>
    </row>
    <row r="197" spans="1:9" ht="15">
      <c r="A197" s="214" t="s">
        <v>892</v>
      </c>
      <c r="B197" s="214" t="s">
        <v>893</v>
      </c>
      <c r="C197" s="213">
        <v>832396.75</v>
      </c>
      <c r="D197" s="253">
        <f t="shared" si="2"/>
        <v>832396.75</v>
      </c>
      <c r="E197" s="253"/>
      <c r="F197" s="253"/>
      <c r="G197" s="253"/>
      <c r="H197" s="252"/>
      <c r="I197" s="252"/>
    </row>
    <row r="198" spans="1:9" ht="15">
      <c r="A198" s="214" t="s">
        <v>894</v>
      </c>
      <c r="B198" s="214" t="s">
        <v>895</v>
      </c>
      <c r="C198" s="213">
        <v>166321.76</v>
      </c>
      <c r="D198" s="253">
        <f aca="true" t="shared" si="3" ref="D198:D253">+C198</f>
        <v>166321.76</v>
      </c>
      <c r="E198" s="253"/>
      <c r="F198" s="253"/>
      <c r="G198" s="253"/>
      <c r="H198" s="252"/>
      <c r="I198" s="252"/>
    </row>
    <row r="199" spans="1:9" ht="15">
      <c r="A199" s="214" t="s">
        <v>896</v>
      </c>
      <c r="B199" s="214" t="s">
        <v>897</v>
      </c>
      <c r="C199" s="213">
        <v>607422.57</v>
      </c>
      <c r="D199" s="253">
        <f t="shared" si="3"/>
        <v>607422.57</v>
      </c>
      <c r="E199" s="253"/>
      <c r="F199" s="253"/>
      <c r="G199" s="253"/>
      <c r="H199" s="252"/>
      <c r="I199" s="252"/>
    </row>
    <row r="200" spans="1:9" ht="15">
      <c r="A200" s="214" t="s">
        <v>898</v>
      </c>
      <c r="B200" s="214" t="s">
        <v>899</v>
      </c>
      <c r="C200" s="213">
        <v>257564.49</v>
      </c>
      <c r="D200" s="253">
        <f t="shared" si="3"/>
        <v>257564.49</v>
      </c>
      <c r="E200" s="253"/>
      <c r="F200" s="253"/>
      <c r="G200" s="253"/>
      <c r="H200" s="252"/>
      <c r="I200" s="252"/>
    </row>
    <row r="201" spans="1:9" ht="15">
      <c r="A201" s="214" t="s">
        <v>900</v>
      </c>
      <c r="B201" s="214" t="s">
        <v>901</v>
      </c>
      <c r="C201" s="213">
        <v>76028.83</v>
      </c>
      <c r="D201" s="253">
        <f t="shared" si="3"/>
        <v>76028.83</v>
      </c>
      <c r="E201" s="253"/>
      <c r="F201" s="253"/>
      <c r="G201" s="253"/>
      <c r="H201" s="252"/>
      <c r="I201" s="252"/>
    </row>
    <row r="202" spans="1:9" ht="15">
      <c r="A202" s="214" t="s">
        <v>902</v>
      </c>
      <c r="B202" s="214" t="s">
        <v>903</v>
      </c>
      <c r="C202" s="213">
        <v>182573.86</v>
      </c>
      <c r="D202" s="253">
        <f t="shared" si="3"/>
        <v>182573.86</v>
      </c>
      <c r="E202" s="253"/>
      <c r="F202" s="253"/>
      <c r="G202" s="253"/>
      <c r="H202" s="252"/>
      <c r="I202" s="252"/>
    </row>
    <row r="203" spans="1:9" ht="15">
      <c r="A203" s="214" t="s">
        <v>904</v>
      </c>
      <c r="B203" s="214" t="s">
        <v>905</v>
      </c>
      <c r="C203" s="213">
        <v>4318385.3</v>
      </c>
      <c r="D203" s="253">
        <f t="shared" si="3"/>
        <v>4318385.3</v>
      </c>
      <c r="E203" s="253"/>
      <c r="F203" s="253"/>
      <c r="G203" s="253"/>
      <c r="H203" s="252"/>
      <c r="I203" s="252"/>
    </row>
    <row r="204" spans="1:9" ht="15">
      <c r="A204" s="214" t="s">
        <v>906</v>
      </c>
      <c r="B204" s="214" t="s">
        <v>907</v>
      </c>
      <c r="C204" s="213">
        <v>763331</v>
      </c>
      <c r="D204" s="253">
        <f t="shared" si="3"/>
        <v>763331</v>
      </c>
      <c r="E204" s="253"/>
      <c r="F204" s="253"/>
      <c r="G204" s="253"/>
      <c r="H204" s="252"/>
      <c r="I204" s="252"/>
    </row>
    <row r="205" spans="1:9" ht="15">
      <c r="A205" s="214" t="s">
        <v>908</v>
      </c>
      <c r="B205" s="214" t="s">
        <v>909</v>
      </c>
      <c r="C205" s="213">
        <v>1665087.24</v>
      </c>
      <c r="D205" s="253">
        <f t="shared" si="3"/>
        <v>1665087.24</v>
      </c>
      <c r="E205" s="253"/>
      <c r="F205" s="253"/>
      <c r="G205" s="253"/>
      <c r="H205" s="252"/>
      <c r="I205" s="252"/>
    </row>
    <row r="206" spans="1:9" ht="15">
      <c r="A206" s="214" t="s">
        <v>910</v>
      </c>
      <c r="B206" s="214" t="s">
        <v>911</v>
      </c>
      <c r="C206" s="213">
        <v>711803.19</v>
      </c>
      <c r="D206" s="253">
        <f t="shared" si="3"/>
        <v>711803.19</v>
      </c>
      <c r="E206" s="253"/>
      <c r="F206" s="253"/>
      <c r="G206" s="253"/>
      <c r="H206" s="252"/>
      <c r="I206" s="252"/>
    </row>
    <row r="207" spans="1:9" ht="15">
      <c r="A207" s="214" t="s">
        <v>912</v>
      </c>
      <c r="B207" s="214" t="s">
        <v>913</v>
      </c>
      <c r="C207" s="213">
        <v>34671.23</v>
      </c>
      <c r="D207" s="253">
        <f t="shared" si="3"/>
        <v>34671.23</v>
      </c>
      <c r="E207" s="253"/>
      <c r="F207" s="253"/>
      <c r="G207" s="253"/>
      <c r="H207" s="252"/>
      <c r="I207" s="252"/>
    </row>
    <row r="208" spans="1:9" ht="15">
      <c r="A208" s="214" t="s">
        <v>914</v>
      </c>
      <c r="B208" s="214" t="s">
        <v>915</v>
      </c>
      <c r="C208" s="213">
        <v>1432745.46</v>
      </c>
      <c r="D208" s="253">
        <f t="shared" si="3"/>
        <v>1432745.46</v>
      </c>
      <c r="E208" s="253"/>
      <c r="F208" s="253"/>
      <c r="G208" s="253"/>
      <c r="H208" s="252"/>
      <c r="I208" s="252"/>
    </row>
    <row r="209" spans="1:9" ht="15">
      <c r="A209" s="214" t="s">
        <v>916</v>
      </c>
      <c r="B209" s="214" t="s">
        <v>917</v>
      </c>
      <c r="C209" s="213">
        <v>378235.95</v>
      </c>
      <c r="D209" s="253">
        <f t="shared" si="3"/>
        <v>378235.95</v>
      </c>
      <c r="E209" s="253"/>
      <c r="F209" s="253"/>
      <c r="G209" s="253"/>
      <c r="H209" s="252"/>
      <c r="I209" s="252"/>
    </row>
    <row r="210" spans="1:9" ht="15">
      <c r="A210" s="214" t="s">
        <v>918</v>
      </c>
      <c r="B210" s="214" t="s">
        <v>919</v>
      </c>
      <c r="C210" s="213">
        <v>185845.24</v>
      </c>
      <c r="D210" s="253">
        <f t="shared" si="3"/>
        <v>185845.24</v>
      </c>
      <c r="E210" s="253"/>
      <c r="F210" s="253"/>
      <c r="G210" s="253"/>
      <c r="H210" s="252"/>
      <c r="I210" s="252"/>
    </row>
    <row r="211" spans="1:9" ht="15">
      <c r="A211" s="214" t="s">
        <v>920</v>
      </c>
      <c r="B211" s="214" t="s">
        <v>921</v>
      </c>
      <c r="C211" s="213">
        <v>1283892.01</v>
      </c>
      <c r="D211" s="253">
        <f t="shared" si="3"/>
        <v>1283892.01</v>
      </c>
      <c r="E211" s="253"/>
      <c r="F211" s="253"/>
      <c r="G211" s="253"/>
      <c r="H211" s="252"/>
      <c r="I211" s="252"/>
    </row>
    <row r="212" spans="1:9" ht="15">
      <c r="A212" s="214" t="s">
        <v>922</v>
      </c>
      <c r="B212" s="214" t="s">
        <v>923</v>
      </c>
      <c r="C212" s="213">
        <v>179412.88</v>
      </c>
      <c r="D212" s="253">
        <f t="shared" si="3"/>
        <v>179412.88</v>
      </c>
      <c r="E212" s="253"/>
      <c r="F212" s="253"/>
      <c r="G212" s="253"/>
      <c r="H212" s="252"/>
      <c r="I212" s="252"/>
    </row>
    <row r="213" spans="1:9" ht="15">
      <c r="A213" s="214" t="s">
        <v>924</v>
      </c>
      <c r="B213" s="214" t="s">
        <v>925</v>
      </c>
      <c r="C213" s="213">
        <v>118843.93</v>
      </c>
      <c r="D213" s="253">
        <f t="shared" si="3"/>
        <v>118843.93</v>
      </c>
      <c r="E213" s="253"/>
      <c r="F213" s="253"/>
      <c r="G213" s="253"/>
      <c r="H213" s="252"/>
      <c r="I213" s="252"/>
    </row>
    <row r="214" spans="1:9" ht="15">
      <c r="A214" s="214" t="s">
        <v>926</v>
      </c>
      <c r="B214" s="214" t="s">
        <v>927</v>
      </c>
      <c r="C214" s="213">
        <v>517964.16</v>
      </c>
      <c r="D214" s="253">
        <f t="shared" si="3"/>
        <v>517964.16</v>
      </c>
      <c r="E214" s="253"/>
      <c r="F214" s="253"/>
      <c r="G214" s="253"/>
      <c r="H214" s="252"/>
      <c r="I214" s="252"/>
    </row>
    <row r="215" spans="1:9" ht="15">
      <c r="A215" s="214" t="s">
        <v>928</v>
      </c>
      <c r="B215" s="214" t="s">
        <v>929</v>
      </c>
      <c r="C215" s="213">
        <v>183422.23</v>
      </c>
      <c r="D215" s="253">
        <f t="shared" si="3"/>
        <v>183422.23</v>
      </c>
      <c r="E215" s="253"/>
      <c r="F215" s="253"/>
      <c r="G215" s="253"/>
      <c r="H215" s="252"/>
      <c r="I215" s="252"/>
    </row>
    <row r="216" spans="1:9" ht="15">
      <c r="A216" s="214" t="s">
        <v>930</v>
      </c>
      <c r="B216" s="214" t="s">
        <v>931</v>
      </c>
      <c r="C216" s="213">
        <v>201503.01</v>
      </c>
      <c r="D216" s="253">
        <f t="shared" si="3"/>
        <v>201503.01</v>
      </c>
      <c r="E216" s="253"/>
      <c r="F216" s="253"/>
      <c r="G216" s="253"/>
      <c r="H216" s="252"/>
      <c r="I216" s="252"/>
    </row>
    <row r="217" spans="1:9" ht="15">
      <c r="A217" s="214" t="s">
        <v>932</v>
      </c>
      <c r="B217" s="214" t="s">
        <v>933</v>
      </c>
      <c r="C217" s="213">
        <v>4882339.38</v>
      </c>
      <c r="D217" s="253">
        <f t="shared" si="3"/>
        <v>4882339.38</v>
      </c>
      <c r="E217" s="253"/>
      <c r="F217" s="253"/>
      <c r="G217" s="253"/>
      <c r="H217" s="252"/>
      <c r="I217" s="252"/>
    </row>
    <row r="218" spans="1:9" ht="15">
      <c r="A218" s="214" t="s">
        <v>934</v>
      </c>
      <c r="B218" s="214" t="s">
        <v>935</v>
      </c>
      <c r="C218" s="213">
        <v>242756.72</v>
      </c>
      <c r="D218" s="253">
        <f t="shared" si="3"/>
        <v>242756.72</v>
      </c>
      <c r="E218" s="253"/>
      <c r="F218" s="253"/>
      <c r="G218" s="253"/>
      <c r="H218" s="252"/>
      <c r="I218" s="252"/>
    </row>
    <row r="219" spans="1:9" ht="15">
      <c r="A219" s="214" t="s">
        <v>936</v>
      </c>
      <c r="B219" s="214" t="s">
        <v>937</v>
      </c>
      <c r="C219" s="213">
        <v>69948.09</v>
      </c>
      <c r="D219" s="253">
        <f t="shared" si="3"/>
        <v>69948.09</v>
      </c>
      <c r="E219" s="253"/>
      <c r="F219" s="253"/>
      <c r="G219" s="253"/>
      <c r="H219" s="252"/>
      <c r="I219" s="252"/>
    </row>
    <row r="220" spans="1:9" ht="15">
      <c r="A220" s="214" t="s">
        <v>938</v>
      </c>
      <c r="B220" s="214" t="s">
        <v>939</v>
      </c>
      <c r="C220" s="213">
        <v>192882.54</v>
      </c>
      <c r="D220" s="253">
        <f t="shared" si="3"/>
        <v>192882.54</v>
      </c>
      <c r="E220" s="253"/>
      <c r="F220" s="253"/>
      <c r="G220" s="253"/>
      <c r="H220" s="252"/>
      <c r="I220" s="252"/>
    </row>
    <row r="221" spans="1:9" ht="15">
      <c r="A221" s="214" t="s">
        <v>940</v>
      </c>
      <c r="B221" s="214" t="s">
        <v>941</v>
      </c>
      <c r="C221" s="213">
        <v>157543.4</v>
      </c>
      <c r="D221" s="253">
        <f t="shared" si="3"/>
        <v>157543.4</v>
      </c>
      <c r="E221" s="253"/>
      <c r="F221" s="253"/>
      <c r="G221" s="253"/>
      <c r="H221" s="252"/>
      <c r="I221" s="252"/>
    </row>
    <row r="222" spans="1:9" ht="15">
      <c r="A222" s="214" t="s">
        <v>942</v>
      </c>
      <c r="B222" s="214" t="s">
        <v>943</v>
      </c>
      <c r="C222" s="213">
        <v>93860.28</v>
      </c>
      <c r="D222" s="253">
        <f t="shared" si="3"/>
        <v>93860.28</v>
      </c>
      <c r="E222" s="253"/>
      <c r="F222" s="253"/>
      <c r="G222" s="253"/>
      <c r="H222" s="252"/>
      <c r="I222" s="252"/>
    </row>
    <row r="223" spans="1:9" ht="15">
      <c r="A223" s="214" t="s">
        <v>944</v>
      </c>
      <c r="B223" s="214" t="s">
        <v>945</v>
      </c>
      <c r="C223" s="213">
        <v>437869.25</v>
      </c>
      <c r="D223" s="253">
        <f t="shared" si="3"/>
        <v>437869.25</v>
      </c>
      <c r="E223" s="253"/>
      <c r="F223" s="253"/>
      <c r="G223" s="253"/>
      <c r="H223" s="252"/>
      <c r="I223" s="252"/>
    </row>
    <row r="224" spans="1:9" ht="15">
      <c r="A224" s="214" t="s">
        <v>946</v>
      </c>
      <c r="B224" s="214" t="s">
        <v>947</v>
      </c>
      <c r="C224" s="213">
        <v>1296348.46</v>
      </c>
      <c r="D224" s="253">
        <f t="shared" si="3"/>
        <v>1296348.46</v>
      </c>
      <c r="E224" s="253"/>
      <c r="F224" s="253"/>
      <c r="G224" s="253"/>
      <c r="H224" s="252"/>
      <c r="I224" s="252"/>
    </row>
    <row r="225" spans="1:9" ht="15">
      <c r="A225" s="214" t="s">
        <v>948</v>
      </c>
      <c r="B225" s="214" t="s">
        <v>949</v>
      </c>
      <c r="C225" s="213">
        <v>45505.98</v>
      </c>
      <c r="D225" s="253">
        <f t="shared" si="3"/>
        <v>45505.98</v>
      </c>
      <c r="E225" s="253"/>
      <c r="F225" s="253"/>
      <c r="G225" s="253"/>
      <c r="H225" s="252"/>
      <c r="I225" s="252"/>
    </row>
    <row r="226" spans="1:9" ht="15">
      <c r="A226" s="214" t="s">
        <v>950</v>
      </c>
      <c r="B226" s="214" t="s">
        <v>951</v>
      </c>
      <c r="C226" s="213">
        <v>2067239.9</v>
      </c>
      <c r="D226" s="253">
        <f t="shared" si="3"/>
        <v>2067239.9</v>
      </c>
      <c r="E226" s="253"/>
      <c r="F226" s="253"/>
      <c r="G226" s="253"/>
      <c r="H226" s="252"/>
      <c r="I226" s="252"/>
    </row>
    <row r="227" spans="1:9" ht="15">
      <c r="A227" s="214" t="s">
        <v>952</v>
      </c>
      <c r="B227" s="214" t="s">
        <v>953</v>
      </c>
      <c r="C227" s="213">
        <v>1881591.28</v>
      </c>
      <c r="D227" s="253">
        <f t="shared" si="3"/>
        <v>1881591.28</v>
      </c>
      <c r="E227" s="253"/>
      <c r="F227" s="253"/>
      <c r="G227" s="253"/>
      <c r="H227" s="252"/>
      <c r="I227" s="252"/>
    </row>
    <row r="228" spans="1:9" ht="15">
      <c r="A228" s="214" t="s">
        <v>954</v>
      </c>
      <c r="B228" s="214" t="s">
        <v>955</v>
      </c>
      <c r="C228" s="213">
        <v>103206.21</v>
      </c>
      <c r="D228" s="253">
        <f t="shared" si="3"/>
        <v>103206.21</v>
      </c>
      <c r="E228" s="253"/>
      <c r="F228" s="253"/>
      <c r="G228" s="253"/>
      <c r="H228" s="252"/>
      <c r="I228" s="252"/>
    </row>
    <row r="229" spans="1:9" ht="15">
      <c r="A229" s="214" t="s">
        <v>956</v>
      </c>
      <c r="B229" s="214" t="s">
        <v>957</v>
      </c>
      <c r="C229" s="213">
        <v>330859.34</v>
      </c>
      <c r="D229" s="253">
        <f t="shared" si="3"/>
        <v>330859.34</v>
      </c>
      <c r="E229" s="253"/>
      <c r="F229" s="253"/>
      <c r="G229" s="253"/>
      <c r="H229" s="252"/>
      <c r="I229" s="252"/>
    </row>
    <row r="230" spans="1:9" ht="15">
      <c r="A230" s="214" t="s">
        <v>958</v>
      </c>
      <c r="B230" s="214" t="s">
        <v>959</v>
      </c>
      <c r="C230" s="213">
        <v>173020.2</v>
      </c>
      <c r="D230" s="253">
        <f t="shared" si="3"/>
        <v>173020.2</v>
      </c>
      <c r="E230" s="253"/>
      <c r="F230" s="253"/>
      <c r="G230" s="253"/>
      <c r="H230" s="252"/>
      <c r="I230" s="252"/>
    </row>
    <row r="231" spans="1:9" ht="15">
      <c r="A231" s="214" t="s">
        <v>960</v>
      </c>
      <c r="B231" s="214" t="s">
        <v>961</v>
      </c>
      <c r="C231" s="213">
        <v>1174104.9</v>
      </c>
      <c r="D231" s="253">
        <f t="shared" si="3"/>
        <v>1174104.9</v>
      </c>
      <c r="E231" s="253"/>
      <c r="F231" s="253"/>
      <c r="G231" s="253"/>
      <c r="H231" s="252"/>
      <c r="I231" s="252"/>
    </row>
    <row r="232" spans="1:9" ht="15">
      <c r="A232" s="214" t="s">
        <v>962</v>
      </c>
      <c r="B232" s="214" t="s">
        <v>963</v>
      </c>
      <c r="C232" s="213">
        <v>209502.38</v>
      </c>
      <c r="D232" s="253">
        <f t="shared" si="3"/>
        <v>209502.38</v>
      </c>
      <c r="E232" s="253"/>
      <c r="F232" s="253"/>
      <c r="G232" s="253"/>
      <c r="H232" s="252"/>
      <c r="I232" s="252"/>
    </row>
    <row r="233" spans="1:9" ht="15">
      <c r="A233" s="214" t="s">
        <v>964</v>
      </c>
      <c r="B233" s="214" t="s">
        <v>965</v>
      </c>
      <c r="C233" s="213">
        <v>110757.74</v>
      </c>
      <c r="D233" s="253">
        <f t="shared" si="3"/>
        <v>110757.74</v>
      </c>
      <c r="E233" s="253"/>
      <c r="F233" s="253"/>
      <c r="G233" s="253"/>
      <c r="H233" s="252"/>
      <c r="I233" s="252"/>
    </row>
    <row r="234" spans="1:9" ht="15">
      <c r="A234" s="214" t="s">
        <v>966</v>
      </c>
      <c r="B234" s="214" t="s">
        <v>967</v>
      </c>
      <c r="C234" s="213">
        <v>104568.51</v>
      </c>
      <c r="D234" s="253">
        <f t="shared" si="3"/>
        <v>104568.51</v>
      </c>
      <c r="E234" s="253"/>
      <c r="F234" s="253"/>
      <c r="G234" s="253"/>
      <c r="H234" s="252"/>
      <c r="I234" s="252"/>
    </row>
    <row r="235" spans="1:9" ht="15">
      <c r="A235" s="214" t="s">
        <v>968</v>
      </c>
      <c r="B235" s="214" t="s">
        <v>969</v>
      </c>
      <c r="C235" s="213">
        <v>385180.99</v>
      </c>
      <c r="D235" s="253">
        <f t="shared" si="3"/>
        <v>385180.99</v>
      </c>
      <c r="E235" s="253"/>
      <c r="F235" s="253"/>
      <c r="G235" s="253"/>
      <c r="H235" s="252"/>
      <c r="I235" s="252"/>
    </row>
    <row r="236" spans="1:9" ht="15">
      <c r="A236" s="214" t="s">
        <v>970</v>
      </c>
      <c r="B236" s="214" t="s">
        <v>971</v>
      </c>
      <c r="C236" s="213">
        <v>1669903.1</v>
      </c>
      <c r="D236" s="253">
        <f t="shared" si="3"/>
        <v>1669903.1</v>
      </c>
      <c r="E236" s="253"/>
      <c r="F236" s="253"/>
      <c r="G236" s="253"/>
      <c r="H236" s="252"/>
      <c r="I236" s="252"/>
    </row>
    <row r="237" spans="1:9" ht="15">
      <c r="A237" s="214" t="s">
        <v>972</v>
      </c>
      <c r="B237" s="214" t="s">
        <v>973</v>
      </c>
      <c r="C237" s="213">
        <v>60500.74</v>
      </c>
      <c r="D237" s="253">
        <f t="shared" si="3"/>
        <v>60500.74</v>
      </c>
      <c r="E237" s="253"/>
      <c r="F237" s="253"/>
      <c r="G237" s="253"/>
      <c r="H237" s="252"/>
      <c r="I237" s="252"/>
    </row>
    <row r="238" spans="1:9" ht="15">
      <c r="A238" s="214" t="s">
        <v>974</v>
      </c>
      <c r="B238" s="214" t="s">
        <v>975</v>
      </c>
      <c r="C238" s="213">
        <v>5638466.99</v>
      </c>
      <c r="D238" s="253">
        <f t="shared" si="3"/>
        <v>5638466.99</v>
      </c>
      <c r="E238" s="253"/>
      <c r="F238" s="253"/>
      <c r="G238" s="253"/>
      <c r="H238" s="252"/>
      <c r="I238" s="252"/>
    </row>
    <row r="239" spans="1:9" ht="15">
      <c r="A239" s="214" t="s">
        <v>976</v>
      </c>
      <c r="B239" s="214" t="s">
        <v>977</v>
      </c>
      <c r="C239" s="213">
        <v>310959.9</v>
      </c>
      <c r="D239" s="253">
        <f t="shared" si="3"/>
        <v>310959.9</v>
      </c>
      <c r="E239" s="253"/>
      <c r="F239" s="253"/>
      <c r="G239" s="253"/>
      <c r="H239" s="252"/>
      <c r="I239" s="252"/>
    </row>
    <row r="240" spans="1:9" ht="15">
      <c r="A240" s="214" t="s">
        <v>978</v>
      </c>
      <c r="B240" s="214" t="s">
        <v>979</v>
      </c>
      <c r="C240" s="213">
        <v>447835.81</v>
      </c>
      <c r="D240" s="253">
        <f t="shared" si="3"/>
        <v>447835.81</v>
      </c>
      <c r="E240" s="253"/>
      <c r="F240" s="253"/>
      <c r="G240" s="253"/>
      <c r="H240" s="252"/>
      <c r="I240" s="252"/>
    </row>
    <row r="241" spans="1:9" ht="15">
      <c r="A241" s="214" t="s">
        <v>980</v>
      </c>
      <c r="B241" s="214" t="s">
        <v>981</v>
      </c>
      <c r="C241" s="213">
        <v>899558.09</v>
      </c>
      <c r="D241" s="253">
        <f t="shared" si="3"/>
        <v>899558.09</v>
      </c>
      <c r="E241" s="253"/>
      <c r="F241" s="253"/>
      <c r="G241" s="253"/>
      <c r="H241" s="252"/>
      <c r="I241" s="252"/>
    </row>
    <row r="242" spans="1:9" ht="15">
      <c r="A242" s="214" t="s">
        <v>982</v>
      </c>
      <c r="B242" s="214" t="s">
        <v>983</v>
      </c>
      <c r="C242" s="213">
        <v>88997.82</v>
      </c>
      <c r="D242" s="253">
        <f t="shared" si="3"/>
        <v>88997.82</v>
      </c>
      <c r="E242" s="253"/>
      <c r="F242" s="253"/>
      <c r="G242" s="253"/>
      <c r="H242" s="252"/>
      <c r="I242" s="252"/>
    </row>
    <row r="243" spans="1:9" ht="15">
      <c r="A243" s="214" t="s">
        <v>984</v>
      </c>
      <c r="B243" s="214" t="s">
        <v>985</v>
      </c>
      <c r="C243" s="213">
        <v>216594.41</v>
      </c>
      <c r="D243" s="253">
        <f t="shared" si="3"/>
        <v>216594.41</v>
      </c>
      <c r="E243" s="253"/>
      <c r="F243" s="253"/>
      <c r="G243" s="253"/>
      <c r="H243" s="252"/>
      <c r="I243" s="252"/>
    </row>
    <row r="244" spans="1:9" ht="15">
      <c r="A244" s="214" t="s">
        <v>986</v>
      </c>
      <c r="B244" s="214" t="s">
        <v>987</v>
      </c>
      <c r="C244" s="213">
        <v>268257.6</v>
      </c>
      <c r="D244" s="253">
        <f t="shared" si="3"/>
        <v>268257.6</v>
      </c>
      <c r="E244" s="253"/>
      <c r="F244" s="253"/>
      <c r="G244" s="253"/>
      <c r="H244" s="252"/>
      <c r="I244" s="252"/>
    </row>
    <row r="245" spans="1:9" ht="15">
      <c r="A245" s="214" t="s">
        <v>988</v>
      </c>
      <c r="B245" s="214" t="s">
        <v>989</v>
      </c>
      <c r="C245" s="213">
        <v>104676.59</v>
      </c>
      <c r="D245" s="253">
        <f t="shared" si="3"/>
        <v>104676.59</v>
      </c>
      <c r="E245" s="253"/>
      <c r="F245" s="253"/>
      <c r="G245" s="253"/>
      <c r="H245" s="252"/>
      <c r="I245" s="252"/>
    </row>
    <row r="246" spans="1:9" ht="15">
      <c r="A246" s="214" t="s">
        <v>990</v>
      </c>
      <c r="B246" s="214" t="s">
        <v>991</v>
      </c>
      <c r="C246" s="213">
        <v>1035359.5</v>
      </c>
      <c r="D246" s="253">
        <f t="shared" si="3"/>
        <v>1035359.5</v>
      </c>
      <c r="E246" s="253"/>
      <c r="F246" s="253"/>
      <c r="G246" s="253"/>
      <c r="H246" s="252"/>
      <c r="I246" s="252"/>
    </row>
    <row r="247" spans="1:9" ht="15">
      <c r="A247" s="214" t="s">
        <v>992</v>
      </c>
      <c r="B247" s="214" t="s">
        <v>993</v>
      </c>
      <c r="C247" s="213">
        <v>488999.55</v>
      </c>
      <c r="D247" s="253">
        <f t="shared" si="3"/>
        <v>488999.55</v>
      </c>
      <c r="E247" s="253"/>
      <c r="F247" s="253"/>
      <c r="G247" s="253"/>
      <c r="H247" s="252"/>
      <c r="I247" s="252"/>
    </row>
    <row r="248" spans="1:9" ht="15">
      <c r="A248" s="214" t="s">
        <v>994</v>
      </c>
      <c r="B248" s="214" t="s">
        <v>995</v>
      </c>
      <c r="C248" s="213">
        <v>466914.15</v>
      </c>
      <c r="D248" s="253">
        <f t="shared" si="3"/>
        <v>466914.15</v>
      </c>
      <c r="E248" s="253"/>
      <c r="F248" s="253"/>
      <c r="G248" s="253"/>
      <c r="H248" s="252"/>
      <c r="I248" s="252"/>
    </row>
    <row r="249" spans="1:9" ht="15">
      <c r="A249" s="214" t="s">
        <v>996</v>
      </c>
      <c r="B249" s="214" t="s">
        <v>997</v>
      </c>
      <c r="C249" s="213">
        <v>158148.31</v>
      </c>
      <c r="D249" s="253">
        <f t="shared" si="3"/>
        <v>158148.31</v>
      </c>
      <c r="E249" s="253"/>
      <c r="F249" s="253"/>
      <c r="G249" s="253"/>
      <c r="H249" s="252"/>
      <c r="I249" s="252"/>
    </row>
    <row r="250" spans="1:9" ht="15">
      <c r="A250" s="214" t="s">
        <v>998</v>
      </c>
      <c r="B250" s="214" t="s">
        <v>999</v>
      </c>
      <c r="C250" s="213">
        <v>162076.57</v>
      </c>
      <c r="D250" s="253">
        <f t="shared" si="3"/>
        <v>162076.57</v>
      </c>
      <c r="E250" s="253"/>
      <c r="F250" s="253"/>
      <c r="G250" s="253"/>
      <c r="H250" s="252"/>
      <c r="I250" s="252"/>
    </row>
    <row r="251" spans="1:9" ht="15">
      <c r="A251" s="214" t="s">
        <v>1000</v>
      </c>
      <c r="B251" s="214" t="s">
        <v>1001</v>
      </c>
      <c r="C251" s="213">
        <v>1365332.93</v>
      </c>
      <c r="D251" s="253">
        <f t="shared" si="3"/>
        <v>1365332.93</v>
      </c>
      <c r="E251" s="253"/>
      <c r="F251" s="253"/>
      <c r="G251" s="253"/>
      <c r="H251" s="252"/>
      <c r="I251" s="252"/>
    </row>
    <row r="252" spans="1:9" ht="15">
      <c r="A252" s="214" t="s">
        <v>1002</v>
      </c>
      <c r="B252" s="214" t="s">
        <v>1003</v>
      </c>
      <c r="C252" s="213">
        <v>269517.43</v>
      </c>
      <c r="D252" s="253">
        <f t="shared" si="3"/>
        <v>269517.43</v>
      </c>
      <c r="E252" s="253"/>
      <c r="F252" s="253"/>
      <c r="G252" s="253"/>
      <c r="H252" s="252"/>
      <c r="I252" s="252"/>
    </row>
    <row r="253" spans="1:9" ht="15">
      <c r="A253" s="214" t="s">
        <v>1004</v>
      </c>
      <c r="B253" s="214" t="s">
        <v>1005</v>
      </c>
      <c r="C253" s="213">
        <v>136164.66</v>
      </c>
      <c r="D253" s="253">
        <f t="shared" si="3"/>
        <v>136164.66</v>
      </c>
      <c r="E253" s="253"/>
      <c r="F253" s="253"/>
      <c r="G253" s="253"/>
      <c r="H253" s="252"/>
      <c r="I253" s="252"/>
    </row>
    <row r="254" spans="1:9" ht="15">
      <c r="A254" s="62"/>
      <c r="B254" s="62" t="s">
        <v>272</v>
      </c>
      <c r="C254" s="235">
        <f>SUM(C67:C253)</f>
        <v>195209701.80000013</v>
      </c>
      <c r="D254" s="235">
        <f>SUM(D67:D253)</f>
        <v>194369130.31000015</v>
      </c>
      <c r="E254" s="235">
        <f>SUM(E67:E253)</f>
        <v>840571.49</v>
      </c>
      <c r="F254" s="235">
        <f>SUM(F67:F253)</f>
        <v>0</v>
      </c>
      <c r="G254" s="235">
        <f>SUM(G67:G253)</f>
        <v>0</v>
      </c>
      <c r="H254" s="235"/>
      <c r="I254" s="235"/>
    </row>
    <row r="257" spans="1:9" ht="15">
      <c r="A257" s="208" t="s">
        <v>271</v>
      </c>
      <c r="B257" s="221"/>
      <c r="C257" s="259"/>
      <c r="E257" s="256"/>
      <c r="F257" s="256"/>
      <c r="I257" s="258" t="s">
        <v>264</v>
      </c>
    </row>
    <row r="258" spans="1:6" ht="15">
      <c r="A258" s="257"/>
      <c r="B258" s="257"/>
      <c r="C258" s="256"/>
      <c r="D258" s="256"/>
      <c r="E258" s="256"/>
      <c r="F258" s="256"/>
    </row>
    <row r="259" spans="1:9" ht="15">
      <c r="A259" s="219" t="s">
        <v>45</v>
      </c>
      <c r="B259" s="218" t="s">
        <v>46</v>
      </c>
      <c r="C259" s="255" t="s">
        <v>263</v>
      </c>
      <c r="D259" s="255" t="s">
        <v>262</v>
      </c>
      <c r="E259" s="255" t="s">
        <v>261</v>
      </c>
      <c r="F259" s="255" t="s">
        <v>260</v>
      </c>
      <c r="G259" s="254" t="s">
        <v>259</v>
      </c>
      <c r="H259" s="218" t="s">
        <v>258</v>
      </c>
      <c r="I259" s="218" t="s">
        <v>257</v>
      </c>
    </row>
    <row r="260" spans="1:9" ht="15">
      <c r="A260" s="214"/>
      <c r="B260" s="432" t="s">
        <v>527</v>
      </c>
      <c r="C260" s="213"/>
      <c r="D260" s="253"/>
      <c r="E260" s="253"/>
      <c r="F260" s="253"/>
      <c r="G260" s="253"/>
      <c r="H260" s="252"/>
      <c r="I260" s="252"/>
    </row>
    <row r="261" spans="1:11" ht="15">
      <c r="A261" s="62"/>
      <c r="B261" s="62" t="s">
        <v>270</v>
      </c>
      <c r="C261" s="235">
        <f>SUM(C260:C260)</f>
        <v>0</v>
      </c>
      <c r="D261" s="235">
        <f>SUM(D260:D260)</f>
        <v>0</v>
      </c>
      <c r="E261" s="235">
        <f>SUM(E260:E260)</f>
        <v>0</v>
      </c>
      <c r="F261" s="235">
        <f>SUM(F260:F260)</f>
        <v>0</v>
      </c>
      <c r="G261" s="235">
        <f>SUM(G260:G260)</f>
        <v>0</v>
      </c>
      <c r="H261" s="235"/>
      <c r="I261" s="235"/>
      <c r="K261" s="7"/>
    </row>
    <row r="264" spans="1:9" ht="15">
      <c r="A264" s="208" t="s">
        <v>269</v>
      </c>
      <c r="B264" s="221"/>
      <c r="E264" s="256"/>
      <c r="F264" s="256"/>
      <c r="I264" s="258" t="s">
        <v>264</v>
      </c>
    </row>
    <row r="265" spans="1:6" ht="15">
      <c r="A265" s="257"/>
      <c r="B265" s="257"/>
      <c r="C265" s="256"/>
      <c r="D265" s="256"/>
      <c r="E265" s="256"/>
      <c r="F265" s="256"/>
    </row>
    <row r="266" spans="1:9" ht="15">
      <c r="A266" s="219" t="s">
        <v>45</v>
      </c>
      <c r="B266" s="218" t="s">
        <v>46</v>
      </c>
      <c r="C266" s="255" t="s">
        <v>263</v>
      </c>
      <c r="D266" s="255" t="s">
        <v>262</v>
      </c>
      <c r="E266" s="255" t="s">
        <v>261</v>
      </c>
      <c r="F266" s="255" t="s">
        <v>260</v>
      </c>
      <c r="G266" s="254" t="s">
        <v>259</v>
      </c>
      <c r="H266" s="218" t="s">
        <v>258</v>
      </c>
      <c r="I266" s="218" t="s">
        <v>257</v>
      </c>
    </row>
    <row r="267" spans="1:9" ht="15">
      <c r="A267" s="214"/>
      <c r="B267" s="432" t="s">
        <v>527</v>
      </c>
      <c r="C267" s="213"/>
      <c r="D267" s="253"/>
      <c r="E267" s="253"/>
      <c r="F267" s="253"/>
      <c r="G267" s="253"/>
      <c r="H267" s="252"/>
      <c r="I267" s="252"/>
    </row>
    <row r="268" spans="1:9" ht="15">
      <c r="A268" s="62"/>
      <c r="B268" s="62" t="s">
        <v>268</v>
      </c>
      <c r="C268" s="235">
        <f>SUM(C267:C267)</f>
        <v>0</v>
      </c>
      <c r="D268" s="235">
        <f>SUM(D267:D267)</f>
        <v>0</v>
      </c>
      <c r="E268" s="235">
        <f>SUM(E267:E267)</f>
        <v>0</v>
      </c>
      <c r="F268" s="235">
        <f>SUM(F267:F267)</f>
        <v>0</v>
      </c>
      <c r="G268" s="235">
        <f>SUM(G267:G267)</f>
        <v>0</v>
      </c>
      <c r="H268" s="235"/>
      <c r="I268" s="235"/>
    </row>
    <row r="271" spans="1:9" ht="15">
      <c r="A271" s="208" t="s">
        <v>267</v>
      </c>
      <c r="B271" s="221"/>
      <c r="E271" s="256"/>
      <c r="F271" s="256"/>
      <c r="I271" s="258" t="s">
        <v>264</v>
      </c>
    </row>
    <row r="272" spans="1:6" ht="15">
      <c r="A272" s="257"/>
      <c r="B272" s="257"/>
      <c r="C272" s="256"/>
      <c r="D272" s="256"/>
      <c r="E272" s="256"/>
      <c r="F272" s="256"/>
    </row>
    <row r="273" spans="1:9" ht="15">
      <c r="A273" s="219" t="s">
        <v>45</v>
      </c>
      <c r="B273" s="218" t="s">
        <v>46</v>
      </c>
      <c r="C273" s="255" t="s">
        <v>263</v>
      </c>
      <c r="D273" s="255" t="s">
        <v>262</v>
      </c>
      <c r="E273" s="255" t="s">
        <v>261</v>
      </c>
      <c r="F273" s="255" t="s">
        <v>260</v>
      </c>
      <c r="G273" s="254" t="s">
        <v>259</v>
      </c>
      <c r="H273" s="218" t="s">
        <v>258</v>
      </c>
      <c r="I273" s="218" t="s">
        <v>257</v>
      </c>
    </row>
    <row r="274" spans="1:11" ht="15">
      <c r="A274" s="214"/>
      <c r="B274" s="432" t="s">
        <v>527</v>
      </c>
      <c r="C274" s="213"/>
      <c r="D274" s="253"/>
      <c r="E274" s="253"/>
      <c r="F274" s="253"/>
      <c r="G274" s="253"/>
      <c r="H274" s="252"/>
      <c r="I274" s="252"/>
      <c r="K274" s="7"/>
    </row>
    <row r="275" spans="1:9" ht="15">
      <c r="A275" s="62"/>
      <c r="B275" s="62" t="s">
        <v>266</v>
      </c>
      <c r="C275" s="235">
        <f>SUM(C274:C274)</f>
        <v>0</v>
      </c>
      <c r="D275" s="235">
        <f>SUM(D274:D274)</f>
        <v>0</v>
      </c>
      <c r="E275" s="235">
        <f>SUM(E274:E274)</f>
        <v>0</v>
      </c>
      <c r="F275" s="235">
        <f>SUM(F274:F274)</f>
        <v>0</v>
      </c>
      <c r="G275" s="235">
        <f>SUM(G274:G274)</f>
        <v>0</v>
      </c>
      <c r="H275" s="235"/>
      <c r="I275" s="235"/>
    </row>
    <row r="278" spans="1:9" ht="15">
      <c r="A278" s="208" t="s">
        <v>265</v>
      </c>
      <c r="B278" s="221"/>
      <c r="E278" s="256"/>
      <c r="F278" s="256"/>
      <c r="I278" s="258" t="s">
        <v>264</v>
      </c>
    </row>
    <row r="279" spans="1:6" ht="15">
      <c r="A279" s="257"/>
      <c r="B279" s="257"/>
      <c r="C279" s="256"/>
      <c r="D279" s="256"/>
      <c r="E279" s="256"/>
      <c r="F279" s="256"/>
    </row>
    <row r="280" spans="1:9" ht="15">
      <c r="A280" s="219" t="s">
        <v>45</v>
      </c>
      <c r="B280" s="218" t="s">
        <v>46</v>
      </c>
      <c r="C280" s="255" t="s">
        <v>263</v>
      </c>
      <c r="D280" s="255" t="s">
        <v>262</v>
      </c>
      <c r="E280" s="255" t="s">
        <v>261</v>
      </c>
      <c r="F280" s="255" t="s">
        <v>260</v>
      </c>
      <c r="G280" s="254" t="s">
        <v>259</v>
      </c>
      <c r="H280" s="218" t="s">
        <v>258</v>
      </c>
      <c r="I280" s="218" t="s">
        <v>257</v>
      </c>
    </row>
    <row r="281" spans="1:9" ht="15">
      <c r="A281" s="214"/>
      <c r="B281" s="432" t="s">
        <v>527</v>
      </c>
      <c r="C281" s="213"/>
      <c r="D281" s="253"/>
      <c r="E281" s="253"/>
      <c r="F281" s="253"/>
      <c r="G281" s="253"/>
      <c r="H281" s="252"/>
      <c r="I281" s="252"/>
    </row>
    <row r="282" spans="1:9" ht="15">
      <c r="A282" s="62"/>
      <c r="B282" s="62" t="s">
        <v>256</v>
      </c>
      <c r="C282" s="235">
        <f>SUM(C281:C281)</f>
        <v>0</v>
      </c>
      <c r="D282" s="235">
        <f>SUM(D281:D281)</f>
        <v>0</v>
      </c>
      <c r="E282" s="235">
        <f>SUM(E281:E281)</f>
        <v>0</v>
      </c>
      <c r="F282" s="235">
        <f>SUM(F281:F281)</f>
        <v>0</v>
      </c>
      <c r="G282" s="235">
        <f>SUM(G281:G281)</f>
        <v>0</v>
      </c>
      <c r="H282" s="235"/>
      <c r="I282" s="235"/>
    </row>
    <row r="363" spans="1:8" ht="15">
      <c r="A363" s="12"/>
      <c r="B363" s="12"/>
      <c r="C363" s="13"/>
      <c r="D363" s="13"/>
      <c r="E363" s="13"/>
      <c r="F363" s="13"/>
      <c r="G363" s="13"/>
      <c r="H363" s="12"/>
    </row>
    <row r="364" spans="1:2" ht="15">
      <c r="A364" s="84"/>
      <c r="B364" s="85"/>
    </row>
    <row r="365" spans="1:2" ht="15">
      <c r="A365" s="84"/>
      <c r="B365" s="85"/>
    </row>
    <row r="366" spans="1:2" ht="15">
      <c r="A366" s="84"/>
      <c r="B366" s="85"/>
    </row>
    <row r="367" spans="1:2" ht="15">
      <c r="A367" s="84"/>
      <c r="B367" s="85"/>
    </row>
    <row r="368" spans="1:2" ht="15">
      <c r="A368" s="84"/>
      <c r="B368" s="85"/>
    </row>
  </sheetData>
  <autoFilter ref="A66:I254"/>
  <dataValidations count="9" disablePrompts="1">
    <dataValidation allowBlank="1" showInputMessage="1" showErrorMessage="1" prompt="Saldo final del periodo de la información financiera trimestral presentada, el cual debe coincidir con la suma de las columnas de 90, 180, 365 y más de 365 días." sqref="C7 C45 C52 C59 C66 C259 C266 C273 C28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45 A52 A59 A66 A259 A266 A273 A280"/>
    <dataValidation allowBlank="1" showInputMessage="1" showErrorMessage="1" prompt="Corresponde al nombre o descripción de la cuenta de acuerdo al Plan de Cuentas emitido por el CONAC." sqref="B7 B45 B66 B259 B266 B273 B280 B52 B59"/>
    <dataValidation allowBlank="1" showInputMessage="1" showErrorMessage="1" prompt="Importe de la cuentas por cobrar con fecha de vencimiento de 1 a 90 días." sqref="D7 D45 D66 D259 D266 D273 D280 D52 D59"/>
    <dataValidation allowBlank="1" showInputMessage="1" showErrorMessage="1" prompt="Importe de la cuentas por cobrar con fecha de vencimiento de 91 a 180 días." sqref="E7 E45 E66 E259 E266 E273 E280 E52 E59"/>
    <dataValidation allowBlank="1" showInputMessage="1" showErrorMessage="1" prompt="Importe de la cuentas por cobrar con fecha de vencimiento de 181 a 365 días." sqref="F7 F45 F66 F259 F266 F273 F280 F52 F59"/>
    <dataValidation allowBlank="1" showInputMessage="1" showErrorMessage="1" prompt="Importe de la cuentas por cobrar con vencimiento mayor a 365 días." sqref="G7 G45 G66 G259 G266 G273 G280 G52 G59"/>
    <dataValidation allowBlank="1" showInputMessage="1" showErrorMessage="1" prompt="Informar sobre caraterísticas cualitativas de la cuenta, ejemplo: acciones implementadas para su recuperación, causas de la demora en su recuperación." sqref="H7 H45 H66 H259 H266 H273 H280 H52 H59"/>
    <dataValidation allowBlank="1" showInputMessage="1" showErrorMessage="1" prompt="Indicar si el deudor ya sobrepasó el plazo estipulado para pago, 90, 180 o 365 días." sqref="I7 I45 I66 I259 I266 I273 I280 I52 I59"/>
  </dataValidations>
  <printOptions/>
  <pageMargins left="0.7" right="0.7" top="0.75" bottom="0.75" header="0.3" footer="0.3"/>
  <pageSetup fitToHeight="0" fitToWidth="1"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SheetLayoutView="110" workbookViewId="0" topLeftCell="A1">
      <pane ySplit="1" topLeftCell="A2" activePane="bottomLeft" state="frozen"/>
      <selection pane="topLeft" activeCell="A14" sqref="A14:B14"/>
      <selection pane="bottomLeft" activeCell="B11" sqref="B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1875" style="6" customWidth="1"/>
    <col min="11" max="16384" width="11.421875" style="6" customWidth="1"/>
  </cols>
  <sheetData>
    <row r="1" spans="3:7" s="83" customFormat="1" ht="15">
      <c r="C1" s="7"/>
      <c r="D1" s="7"/>
      <c r="E1" s="7"/>
      <c r="F1" s="7"/>
      <c r="G1" s="7"/>
    </row>
    <row r="2" spans="1:8" s="83" customFormat="1" ht="15" customHeight="1">
      <c r="A2" s="503" t="s">
        <v>142</v>
      </c>
      <c r="B2" s="504"/>
      <c r="C2" s="88"/>
      <c r="D2" s="88"/>
      <c r="E2" s="88"/>
      <c r="F2" s="88"/>
      <c r="G2" s="88"/>
      <c r="H2" s="88"/>
    </row>
    <row r="3" spans="1:8" s="83" customFormat="1" ht="10.8" thickBot="1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>
      <c r="A4" s="507" t="s">
        <v>234</v>
      </c>
      <c r="B4" s="508"/>
      <c r="C4" s="508"/>
      <c r="D4" s="508"/>
      <c r="E4" s="508"/>
      <c r="F4" s="508"/>
      <c r="G4" s="508"/>
      <c r="H4" s="509"/>
    </row>
    <row r="5" spans="1:8" s="83" customFormat="1" ht="14.1" customHeight="1">
      <c r="A5" s="139" t="s">
        <v>143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>
      <c r="A6" s="510" t="s">
        <v>150</v>
      </c>
      <c r="B6" s="511"/>
      <c r="C6" s="511"/>
      <c r="D6" s="511"/>
      <c r="E6" s="511"/>
      <c r="F6" s="511"/>
      <c r="G6" s="511"/>
      <c r="H6" s="512"/>
    </row>
    <row r="7" spans="1:8" s="83" customFormat="1" ht="14.1" customHeight="1">
      <c r="A7" s="147" t="s">
        <v>151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>
      <c r="A8" s="147" t="s">
        <v>152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>
      <c r="A9" s="147" t="s">
        <v>153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>
      <c r="A10" s="139" t="s">
        <v>154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>
      <c r="A11" s="148" t="s">
        <v>155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>
      <c r="A12" s="151" t="s">
        <v>156</v>
      </c>
      <c r="B12" s="152"/>
      <c r="C12" s="152"/>
      <c r="D12" s="152"/>
      <c r="E12" s="152"/>
      <c r="F12" s="152"/>
      <c r="G12" s="152"/>
      <c r="H12" s="153"/>
    </row>
    <row r="13" spans="1:8" s="83" customFormat="1" ht="15">
      <c r="A13" s="12"/>
      <c r="B13" s="12"/>
      <c r="C13" s="12"/>
      <c r="D13" s="12"/>
      <c r="E13" s="12"/>
      <c r="F13" s="12"/>
      <c r="G13" s="12"/>
      <c r="H13" s="12"/>
    </row>
    <row r="14" spans="3:7" s="83" customFormat="1" ht="15">
      <c r="C14" s="7"/>
      <c r="D14" s="7"/>
      <c r="E14" s="7"/>
      <c r="F14" s="7"/>
      <c r="G14" s="7"/>
    </row>
    <row r="15" spans="3:7" s="83" customFormat="1" ht="15">
      <c r="C15" s="7"/>
      <c r="D15" s="7"/>
      <c r="E15" s="7"/>
      <c r="F15" s="7"/>
      <c r="G15" s="7"/>
    </row>
    <row r="16" spans="3:7" s="83" customFormat="1" ht="15">
      <c r="C16" s="7"/>
      <c r="D16" s="7"/>
      <c r="E16" s="7"/>
      <c r="F16" s="7"/>
      <c r="G16" s="7"/>
    </row>
    <row r="17" spans="3:7" s="83" customFormat="1" ht="15">
      <c r="C17" s="7"/>
      <c r="D17" s="7"/>
      <c r="E17" s="7"/>
      <c r="F17" s="7"/>
      <c r="G17" s="7"/>
    </row>
    <row r="18" spans="3:7" s="83" customFormat="1" ht="15">
      <c r="C18" s="7"/>
      <c r="D18" s="7"/>
      <c r="E18" s="7"/>
      <c r="F18" s="7"/>
      <c r="G18" s="7"/>
    </row>
    <row r="19" spans="3:7" s="83" customFormat="1" ht="15">
      <c r="C19" s="7"/>
      <c r="D19" s="7"/>
      <c r="E19" s="7"/>
      <c r="F19" s="7"/>
      <c r="G19" s="7"/>
    </row>
    <row r="20" spans="3:7" s="83" customFormat="1" ht="15">
      <c r="C20" s="7"/>
      <c r="D20" s="7"/>
      <c r="E20" s="7"/>
      <c r="F20" s="7"/>
      <c r="G20" s="7"/>
    </row>
    <row r="21" spans="3:7" s="83" customFormat="1" ht="15">
      <c r="C21" s="7"/>
      <c r="D21" s="7"/>
      <c r="E21" s="7"/>
      <c r="F21" s="7"/>
      <c r="G21" s="7"/>
    </row>
    <row r="22" spans="3:7" s="83" customFormat="1" ht="15">
      <c r="C22" s="7"/>
      <c r="D22" s="7"/>
      <c r="E22" s="7"/>
      <c r="F22" s="7"/>
      <c r="G22" s="7"/>
    </row>
    <row r="23" spans="3:7" s="83" customFormat="1" ht="15">
      <c r="C23" s="7"/>
      <c r="D23" s="7"/>
      <c r="E23" s="7"/>
      <c r="F23" s="7"/>
      <c r="G23" s="7"/>
    </row>
    <row r="24" spans="3:7" s="83" customFormat="1" ht="15">
      <c r="C24" s="7"/>
      <c r="D24" s="7"/>
      <c r="E24" s="7"/>
      <c r="F24" s="7"/>
      <c r="G24" s="7"/>
    </row>
    <row r="25" spans="3:7" s="83" customFormat="1" ht="15">
      <c r="C25" s="7"/>
      <c r="D25" s="7"/>
      <c r="E25" s="7"/>
      <c r="F25" s="7"/>
      <c r="G25" s="7"/>
    </row>
    <row r="26" spans="3:7" s="83" customFormat="1" ht="15">
      <c r="C26" s="7"/>
      <c r="D26" s="7"/>
      <c r="E26" s="7"/>
      <c r="F26" s="7"/>
      <c r="G26" s="7"/>
    </row>
    <row r="27" spans="3:7" s="83" customFormat="1" ht="15">
      <c r="C27" s="7"/>
      <c r="D27" s="7"/>
      <c r="E27" s="7"/>
      <c r="F27" s="7"/>
      <c r="G27" s="7"/>
    </row>
    <row r="28" spans="3:7" s="83" customFormat="1" ht="15">
      <c r="C28" s="7"/>
      <c r="D28" s="7"/>
      <c r="E28" s="7"/>
      <c r="F28" s="7"/>
      <c r="G28" s="7"/>
    </row>
    <row r="29" spans="3:7" s="83" customFormat="1" ht="15">
      <c r="C29" s="7"/>
      <c r="D29" s="7"/>
      <c r="E29" s="7"/>
      <c r="F29" s="7"/>
      <c r="G29" s="7"/>
    </row>
    <row r="30" spans="3:7" s="83" customFormat="1" ht="15">
      <c r="C30" s="7"/>
      <c r="D30" s="7"/>
      <c r="E30" s="7"/>
      <c r="F30" s="7"/>
      <c r="G30" s="7"/>
    </row>
    <row r="31" spans="3:7" s="83" customFormat="1" ht="15">
      <c r="C31" s="7"/>
      <c r="D31" s="7"/>
      <c r="E31" s="7"/>
      <c r="F31" s="7"/>
      <c r="G31" s="7"/>
    </row>
    <row r="32" spans="3:7" s="83" customFormat="1" ht="15">
      <c r="C32" s="7"/>
      <c r="D32" s="7"/>
      <c r="E32" s="7"/>
      <c r="F32" s="7"/>
      <c r="G32" s="7"/>
    </row>
    <row r="33" spans="3:7" s="83" customFormat="1" ht="15">
      <c r="C33" s="7"/>
      <c r="D33" s="7"/>
      <c r="E33" s="7"/>
      <c r="F33" s="7"/>
      <c r="G33" s="7"/>
    </row>
    <row r="34" spans="3:7" s="83" customFormat="1" ht="15">
      <c r="C34" s="7"/>
      <c r="D34" s="7"/>
      <c r="E34" s="7"/>
      <c r="F34" s="7"/>
      <c r="G34" s="7"/>
    </row>
    <row r="35" spans="3:7" s="83" customFormat="1" ht="15">
      <c r="C35" s="7"/>
      <c r="D35" s="7"/>
      <c r="E35" s="7"/>
      <c r="F35" s="7"/>
      <c r="G35" s="7"/>
    </row>
    <row r="36" spans="3:7" s="83" customFormat="1" ht="15">
      <c r="C36" s="7"/>
      <c r="D36" s="7"/>
      <c r="E36" s="7"/>
      <c r="F36" s="7"/>
      <c r="G36" s="7"/>
    </row>
    <row r="37" spans="3:7" s="83" customFormat="1" ht="15">
      <c r="C37" s="7"/>
      <c r="D37" s="7"/>
      <c r="E37" s="7"/>
      <c r="F37" s="7"/>
      <c r="G37" s="7"/>
    </row>
    <row r="38" spans="3:7" s="83" customFormat="1" ht="15">
      <c r="C38" s="7"/>
      <c r="D38" s="7"/>
      <c r="E38" s="7"/>
      <c r="F38" s="7"/>
      <c r="G38" s="7"/>
    </row>
    <row r="39" spans="3:7" s="83" customFormat="1" ht="15">
      <c r="C39" s="7"/>
      <c r="D39" s="7"/>
      <c r="E39" s="7"/>
      <c r="F39" s="7"/>
      <c r="G39" s="7"/>
    </row>
    <row r="40" spans="3:7" s="83" customFormat="1" ht="15">
      <c r="C40" s="7"/>
      <c r="D40" s="7"/>
      <c r="E40" s="7"/>
      <c r="F40" s="7"/>
      <c r="G40" s="7"/>
    </row>
    <row r="41" spans="3:7" s="83" customFormat="1" ht="15">
      <c r="C41" s="7"/>
      <c r="D41" s="7"/>
      <c r="E41" s="7"/>
      <c r="F41" s="7"/>
      <c r="G41" s="7"/>
    </row>
    <row r="42" spans="3:7" s="83" customFormat="1" ht="15">
      <c r="C42" s="7"/>
      <c r="D42" s="7"/>
      <c r="E42" s="7"/>
      <c r="F42" s="7"/>
      <c r="G42" s="7"/>
    </row>
    <row r="43" spans="3:7" s="83" customFormat="1" ht="15">
      <c r="C43" s="7"/>
      <c r="D43" s="7"/>
      <c r="E43" s="7"/>
      <c r="F43" s="7"/>
      <c r="G43" s="7"/>
    </row>
    <row r="44" spans="3:7" s="83" customFormat="1" ht="15">
      <c r="C44" s="7"/>
      <c r="D44" s="7"/>
      <c r="E44" s="7"/>
      <c r="F44" s="7"/>
      <c r="G44" s="7"/>
    </row>
    <row r="45" spans="3:7" s="83" customFormat="1" ht="15">
      <c r="C45" s="7"/>
      <c r="D45" s="7"/>
      <c r="E45" s="7"/>
      <c r="F45" s="7"/>
      <c r="G45" s="7"/>
    </row>
    <row r="46" spans="3:7" s="83" customFormat="1" ht="15">
      <c r="C46" s="7"/>
      <c r="D46" s="7"/>
      <c r="E46" s="7"/>
      <c r="F46" s="7"/>
      <c r="G46" s="7"/>
    </row>
    <row r="47" spans="3:7" s="83" customFormat="1" ht="15">
      <c r="C47" s="7"/>
      <c r="D47" s="7"/>
      <c r="E47" s="7"/>
      <c r="F47" s="7"/>
      <c r="G47" s="7"/>
    </row>
    <row r="48" spans="3:7" s="83" customFormat="1" ht="15">
      <c r="C48" s="7"/>
      <c r="D48" s="7"/>
      <c r="E48" s="7"/>
      <c r="F48" s="7"/>
      <c r="G48" s="7"/>
    </row>
    <row r="49" spans="3:7" s="83" customFormat="1" ht="15">
      <c r="C49" s="7"/>
      <c r="D49" s="7"/>
      <c r="E49" s="7"/>
      <c r="F49" s="7"/>
      <c r="G49" s="7"/>
    </row>
    <row r="50" spans="3:7" s="83" customFormat="1" ht="15">
      <c r="C50" s="7"/>
      <c r="D50" s="7"/>
      <c r="E50" s="7"/>
      <c r="F50" s="7"/>
      <c r="G50" s="7"/>
    </row>
    <row r="51" spans="3:7" s="83" customFormat="1" ht="15">
      <c r="C51" s="7"/>
      <c r="D51" s="7"/>
      <c r="E51" s="7"/>
      <c r="F51" s="7"/>
      <c r="G51" s="7"/>
    </row>
    <row r="52" spans="3:7" s="83" customFormat="1" ht="15">
      <c r="C52" s="7"/>
      <c r="D52" s="7"/>
      <c r="E52" s="7"/>
      <c r="F52" s="7"/>
      <c r="G52" s="7"/>
    </row>
    <row r="53" spans="3:7" s="83" customFormat="1" ht="15">
      <c r="C53" s="7"/>
      <c r="D53" s="7"/>
      <c r="E53" s="7"/>
      <c r="F53" s="7"/>
      <c r="G53" s="7"/>
    </row>
    <row r="54" spans="3:7" s="83" customFormat="1" ht="15">
      <c r="C54" s="7"/>
      <c r="D54" s="7"/>
      <c r="E54" s="7"/>
      <c r="F54" s="7"/>
      <c r="G54" s="7"/>
    </row>
    <row r="55" spans="3:7" s="83" customFormat="1" ht="15">
      <c r="C55" s="7"/>
      <c r="D55" s="7"/>
      <c r="E55" s="7"/>
      <c r="F55" s="7"/>
      <c r="G55" s="7"/>
    </row>
    <row r="56" spans="3:7" s="83" customFormat="1" ht="15">
      <c r="C56" s="7"/>
      <c r="D56" s="7"/>
      <c r="E56" s="7"/>
      <c r="F56" s="7"/>
      <c r="G56" s="7"/>
    </row>
    <row r="57" spans="3:7" s="83" customFormat="1" ht="15">
      <c r="C57" s="7"/>
      <c r="D57" s="7"/>
      <c r="E57" s="7"/>
      <c r="F57" s="7"/>
      <c r="G57" s="7"/>
    </row>
    <row r="58" spans="3:7" s="83" customFormat="1" ht="15">
      <c r="C58" s="7"/>
      <c r="D58" s="7"/>
      <c r="E58" s="7"/>
      <c r="F58" s="7"/>
      <c r="G58" s="7"/>
    </row>
    <row r="59" spans="3:7" s="83" customFormat="1" ht="15">
      <c r="C59" s="7"/>
      <c r="D59" s="7"/>
      <c r="E59" s="7"/>
      <c r="F59" s="7"/>
      <c r="G59" s="7"/>
    </row>
    <row r="60" spans="3:7" s="83" customFormat="1" ht="15">
      <c r="C60" s="7"/>
      <c r="D60" s="7"/>
      <c r="E60" s="7"/>
      <c r="F60" s="7"/>
      <c r="G60" s="7"/>
    </row>
    <row r="61" spans="3:7" s="83" customFormat="1" ht="15">
      <c r="C61" s="7"/>
      <c r="D61" s="7"/>
      <c r="E61" s="7"/>
      <c r="F61" s="7"/>
      <c r="G61" s="7"/>
    </row>
    <row r="62" spans="3:7" s="83" customFormat="1" ht="15">
      <c r="C62" s="7"/>
      <c r="D62" s="7"/>
      <c r="E62" s="7"/>
      <c r="F62" s="7"/>
      <c r="G62" s="7"/>
    </row>
    <row r="63" spans="3:7" s="83" customFormat="1" ht="15">
      <c r="C63" s="7"/>
      <c r="D63" s="7"/>
      <c r="E63" s="7"/>
      <c r="F63" s="7"/>
      <c r="G63" s="7"/>
    </row>
    <row r="64" spans="3:7" s="83" customFormat="1" ht="15">
      <c r="C64" s="7"/>
      <c r="D64" s="7"/>
      <c r="E64" s="7"/>
      <c r="F64" s="7"/>
      <c r="G64" s="7"/>
    </row>
    <row r="65" spans="3:7" s="83" customFormat="1" ht="15">
      <c r="C65" s="7"/>
      <c r="D65" s="7"/>
      <c r="E65" s="7"/>
      <c r="F65" s="7"/>
      <c r="G65" s="7"/>
    </row>
    <row r="66" spans="3:7" s="83" customFormat="1" ht="15">
      <c r="C66" s="7"/>
      <c r="D66" s="7"/>
      <c r="E66" s="7"/>
      <c r="F66" s="7"/>
      <c r="G66" s="7"/>
    </row>
    <row r="67" spans="3:7" s="83" customFormat="1" ht="15">
      <c r="C67" s="7"/>
      <c r="D67" s="7"/>
      <c r="E67" s="7"/>
      <c r="F67" s="7"/>
      <c r="G67" s="7"/>
    </row>
    <row r="68" spans="3:7" s="83" customFormat="1" ht="15">
      <c r="C68" s="7"/>
      <c r="D68" s="7"/>
      <c r="E68" s="7"/>
      <c r="F68" s="7"/>
      <c r="G68" s="7"/>
    </row>
    <row r="69" spans="3:7" s="83" customFormat="1" ht="15">
      <c r="C69" s="7"/>
      <c r="D69" s="7"/>
      <c r="E69" s="7"/>
      <c r="F69" s="7"/>
      <c r="G69" s="7"/>
    </row>
    <row r="70" spans="3:7" s="83" customFormat="1" ht="15">
      <c r="C70" s="7"/>
      <c r="D70" s="7"/>
      <c r="E70" s="7"/>
      <c r="F70" s="7"/>
      <c r="G70" s="7"/>
    </row>
    <row r="71" spans="3:7" s="83" customFormat="1" ht="15">
      <c r="C71" s="7"/>
      <c r="D71" s="7"/>
      <c r="E71" s="7"/>
      <c r="F71" s="7"/>
      <c r="G71" s="7"/>
    </row>
    <row r="72" spans="3:7" s="83" customFormat="1" ht="15">
      <c r="C72" s="7"/>
      <c r="D72" s="7"/>
      <c r="E72" s="7"/>
      <c r="F72" s="7"/>
      <c r="G72" s="7"/>
    </row>
    <row r="73" spans="3:7" s="83" customFormat="1" ht="15">
      <c r="C73" s="7"/>
      <c r="D73" s="7"/>
      <c r="E73" s="7"/>
      <c r="F73" s="7"/>
      <c r="G73" s="7"/>
    </row>
    <row r="74" spans="3:7" s="83" customFormat="1" ht="15">
      <c r="C74" s="7"/>
      <c r="D74" s="7"/>
      <c r="E74" s="7"/>
      <c r="F74" s="7"/>
      <c r="G74" s="7"/>
    </row>
    <row r="75" spans="3:7" s="83" customFormat="1" ht="15">
      <c r="C75" s="7"/>
      <c r="D75" s="7"/>
      <c r="E75" s="7"/>
      <c r="F75" s="7"/>
      <c r="G75" s="7"/>
    </row>
    <row r="76" spans="3:7" s="83" customFormat="1" ht="15">
      <c r="C76" s="7"/>
      <c r="D76" s="7"/>
      <c r="E76" s="7"/>
      <c r="F76" s="7"/>
      <c r="G76" s="7"/>
    </row>
    <row r="77" spans="3:7" s="83" customFormat="1" ht="15">
      <c r="C77" s="7"/>
      <c r="D77" s="7"/>
      <c r="E77" s="7"/>
      <c r="F77" s="7"/>
      <c r="G77" s="7"/>
    </row>
    <row r="78" spans="3:7" s="83" customFormat="1" ht="15">
      <c r="C78" s="7"/>
      <c r="D78" s="7"/>
      <c r="E78" s="7"/>
      <c r="F78" s="7"/>
      <c r="G78" s="7"/>
    </row>
    <row r="79" spans="3:7" s="83" customFormat="1" ht="15">
      <c r="C79" s="7"/>
      <c r="D79" s="7"/>
      <c r="E79" s="7"/>
      <c r="F79" s="7"/>
      <c r="G79" s="7"/>
    </row>
    <row r="80" spans="1:8" ht="15">
      <c r="A80" s="12"/>
      <c r="B80" s="12"/>
      <c r="C80" s="13"/>
      <c r="D80" s="13"/>
      <c r="E80" s="13"/>
      <c r="F80" s="13"/>
      <c r="G80" s="13"/>
      <c r="H80" s="12"/>
    </row>
    <row r="81" spans="1:4" ht="15">
      <c r="A81" s="84"/>
      <c r="B81" s="85"/>
      <c r="D81" s="6"/>
    </row>
    <row r="82" spans="1:4" ht="15">
      <c r="A82" s="84"/>
      <c r="B82" s="85"/>
      <c r="D82" s="6"/>
    </row>
    <row r="83" spans="1:4" ht="15">
      <c r="A83" s="84"/>
      <c r="B83" s="85"/>
      <c r="D83" s="6"/>
    </row>
    <row r="84" spans="1:4" ht="15">
      <c r="A84" s="84"/>
      <c r="B84" s="85"/>
      <c r="D84" s="6"/>
    </row>
    <row r="85" spans="1:4" ht="15">
      <c r="A85" s="84"/>
      <c r="B85" s="85"/>
      <c r="D85" s="6"/>
    </row>
  </sheetData>
  <mergeCells count="3">
    <mergeCell ref="A2:B2"/>
    <mergeCell ref="A4:H4"/>
    <mergeCell ref="A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7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"/>
  <sheetViews>
    <sheetView view="pageBreakPreview" zoomScaleSheetLayoutView="100" workbookViewId="0" topLeftCell="A1">
      <selection activeCell="H14" sqref="H14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5">
      <c r="A1" s="3" t="s">
        <v>43</v>
      </c>
      <c r="B1" s="3"/>
      <c r="C1" s="3"/>
      <c r="D1" s="3"/>
      <c r="E1" s="3"/>
      <c r="F1" s="3"/>
      <c r="G1" s="3"/>
      <c r="H1" s="5"/>
    </row>
    <row r="2" spans="1:8" ht="15">
      <c r="A2" s="3" t="s">
        <v>138</v>
      </c>
      <c r="B2" s="3"/>
      <c r="C2" s="3"/>
      <c r="D2" s="3"/>
      <c r="E2" s="3"/>
      <c r="F2" s="3"/>
      <c r="G2" s="3"/>
      <c r="H2" s="89"/>
    </row>
    <row r="3" spans="1:8" ht="1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283</v>
      </c>
      <c r="B5" s="20"/>
      <c r="C5" s="20"/>
      <c r="D5" s="20"/>
      <c r="E5" s="20"/>
      <c r="F5" s="17"/>
      <c r="G5" s="17"/>
      <c r="H5" s="189" t="s">
        <v>282</v>
      </c>
    </row>
    <row r="6" spans="10:17" ht="15">
      <c r="J6" s="513"/>
      <c r="K6" s="513"/>
      <c r="L6" s="513"/>
      <c r="M6" s="513"/>
      <c r="N6" s="513"/>
      <c r="O6" s="513"/>
      <c r="P6" s="513"/>
      <c r="Q6" s="513"/>
    </row>
    <row r="7" ht="10.8" thickBot="1">
      <c r="A7" s="3" t="s">
        <v>52</v>
      </c>
    </row>
    <row r="8" spans="1:8" ht="52.5" customHeight="1" thickBot="1">
      <c r="A8" s="514" t="s">
        <v>527</v>
      </c>
      <c r="B8" s="515"/>
      <c r="C8" s="515"/>
      <c r="D8" s="515"/>
      <c r="E8" s="515"/>
      <c r="F8" s="515"/>
      <c r="G8" s="515"/>
      <c r="H8" s="516"/>
    </row>
  </sheetData>
  <mergeCells count="2">
    <mergeCell ref="J6:Q6"/>
    <mergeCell ref="A8:H8"/>
  </mergeCells>
  <printOptions/>
  <pageMargins left="0.7" right="0.7" top="0.75" bottom="0.75" header="0.3" footer="0.3"/>
  <pageSetup horizontalDpi="600" verticalDpi="600" orientation="landscape" scale="98" r:id="rId1"/>
  <colBreaks count="1" manualBreakCount="1">
    <brk id="8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"/>
  <sheetViews>
    <sheetView view="pageBreakPreview" zoomScaleSheetLayoutView="100" workbookViewId="0" topLeftCell="A1">
      <selection activeCell="F10" sqref="F10"/>
    </sheetView>
  </sheetViews>
  <sheetFormatPr defaultColWidth="11.421875" defaultRowHeight="15"/>
  <cols>
    <col min="1" max="1" width="22.00390625" style="89" customWidth="1"/>
    <col min="2" max="2" width="50.7109375" style="89" customWidth="1"/>
    <col min="3" max="3" width="10.8515625" style="7" bestFit="1" customWidth="1"/>
    <col min="4" max="4" width="17.7109375" style="89" customWidth="1"/>
    <col min="5" max="16384" width="11.421875" style="89" customWidth="1"/>
  </cols>
  <sheetData>
    <row r="1" spans="1:4" ht="15">
      <c r="A1" s="3" t="s">
        <v>43</v>
      </c>
      <c r="B1" s="3"/>
      <c r="D1" s="5"/>
    </row>
    <row r="2" spans="1:2" ht="15">
      <c r="A2" s="3" t="s">
        <v>138</v>
      </c>
      <c r="B2" s="3"/>
    </row>
    <row r="5" spans="1:4" s="247" customFormat="1" ht="11.25" customHeight="1">
      <c r="A5" s="250" t="s">
        <v>289</v>
      </c>
      <c r="B5" s="89"/>
      <c r="C5" s="271"/>
      <c r="D5" s="270" t="s">
        <v>286</v>
      </c>
    </row>
    <row r="6" spans="1:4" ht="15">
      <c r="A6" s="269"/>
      <c r="B6" s="269"/>
      <c r="C6" s="268"/>
      <c r="D6" s="267"/>
    </row>
    <row r="7" spans="1:4" ht="15" customHeight="1">
      <c r="A7" s="219" t="s">
        <v>45</v>
      </c>
      <c r="B7" s="218" t="s">
        <v>46</v>
      </c>
      <c r="C7" s="216" t="s">
        <v>240</v>
      </c>
      <c r="D7" s="266" t="s">
        <v>285</v>
      </c>
    </row>
    <row r="8" spans="1:4" ht="15">
      <c r="A8" s="214" t="s">
        <v>1006</v>
      </c>
      <c r="B8" s="252" t="s">
        <v>1007</v>
      </c>
      <c r="C8" s="253">
        <v>26042.24</v>
      </c>
      <c r="D8" s="252" t="s">
        <v>1008</v>
      </c>
    </row>
    <row r="9" spans="1:4" ht="15">
      <c r="A9" s="272"/>
      <c r="B9" s="272" t="s">
        <v>288</v>
      </c>
      <c r="C9" s="210">
        <f>SUM(C8:C8)</f>
        <v>26042.24</v>
      </c>
      <c r="D9" s="265"/>
    </row>
    <row r="10" spans="1:4" ht="15">
      <c r="A10" s="60"/>
      <c r="B10" s="60"/>
      <c r="C10" s="222"/>
      <c r="D10" s="60"/>
    </row>
    <row r="11" spans="1:4" ht="15">
      <c r="A11" s="60"/>
      <c r="B11" s="60"/>
      <c r="C11" s="222"/>
      <c r="D11" s="60"/>
    </row>
    <row r="12" spans="1:4" s="247" customFormat="1" ht="11.25" customHeight="1">
      <c r="A12" s="250" t="s">
        <v>287</v>
      </c>
      <c r="B12" s="60"/>
      <c r="C12" s="271"/>
      <c r="D12" s="270" t="s">
        <v>286</v>
      </c>
    </row>
    <row r="13" spans="1:4" ht="15">
      <c r="A13" s="269"/>
      <c r="B13" s="269"/>
      <c r="C13" s="268"/>
      <c r="D13" s="267"/>
    </row>
    <row r="14" spans="1:4" ht="15" customHeight="1">
      <c r="A14" s="219" t="s">
        <v>45</v>
      </c>
      <c r="B14" s="218" t="s">
        <v>46</v>
      </c>
      <c r="C14" s="216" t="s">
        <v>240</v>
      </c>
      <c r="D14" s="266" t="s">
        <v>285</v>
      </c>
    </row>
    <row r="15" spans="1:4" ht="15">
      <c r="A15" s="228" t="s">
        <v>1009</v>
      </c>
      <c r="B15" s="264" t="s">
        <v>1010</v>
      </c>
      <c r="C15" s="253">
        <v>4617387.9</v>
      </c>
      <c r="D15" s="252" t="s">
        <v>1008</v>
      </c>
    </row>
    <row r="16" spans="1:4" ht="15">
      <c r="A16" s="228" t="s">
        <v>1011</v>
      </c>
      <c r="B16" s="264" t="s">
        <v>1012</v>
      </c>
      <c r="C16" s="253">
        <v>493855.82</v>
      </c>
      <c r="D16" s="252" t="s">
        <v>1008</v>
      </c>
    </row>
    <row r="17" spans="1:4" ht="15">
      <c r="A17" s="228" t="s">
        <v>1013</v>
      </c>
      <c r="B17" s="264" t="s">
        <v>1014</v>
      </c>
      <c r="C17" s="253">
        <v>6917750.59</v>
      </c>
      <c r="D17" s="252" t="s">
        <v>1008</v>
      </c>
    </row>
    <row r="18" spans="1:4" ht="15">
      <c r="A18" s="228" t="s">
        <v>1015</v>
      </c>
      <c r="B18" s="264" t="s">
        <v>1016</v>
      </c>
      <c r="C18" s="253">
        <v>641682.6</v>
      </c>
      <c r="D18" s="252" t="s">
        <v>1008</v>
      </c>
    </row>
    <row r="19" spans="1:4" ht="15">
      <c r="A19" s="228" t="s">
        <v>1017</v>
      </c>
      <c r="B19" s="264" t="s">
        <v>1018</v>
      </c>
      <c r="C19" s="253">
        <v>5540749.13</v>
      </c>
      <c r="D19" s="252" t="s">
        <v>1008</v>
      </c>
    </row>
    <row r="20" spans="1:4" ht="15">
      <c r="A20" s="228" t="s">
        <v>1019</v>
      </c>
      <c r="B20" s="264" t="s">
        <v>1020</v>
      </c>
      <c r="C20" s="253">
        <v>5630163.31</v>
      </c>
      <c r="D20" s="252" t="s">
        <v>1008</v>
      </c>
    </row>
    <row r="21" spans="1:4" ht="15">
      <c r="A21" s="228" t="s">
        <v>1021</v>
      </c>
      <c r="B21" s="264" t="s">
        <v>1022</v>
      </c>
      <c r="C21" s="253">
        <v>334188.66</v>
      </c>
      <c r="D21" s="252" t="s">
        <v>1008</v>
      </c>
    </row>
    <row r="22" spans="1:4" ht="15">
      <c r="A22" s="228" t="s">
        <v>1023</v>
      </c>
      <c r="B22" s="264" t="s">
        <v>1024</v>
      </c>
      <c r="C22" s="253">
        <v>38714492.84</v>
      </c>
      <c r="D22" s="252" t="s">
        <v>1008</v>
      </c>
    </row>
    <row r="23" spans="1:4" ht="15">
      <c r="A23" s="242"/>
      <c r="B23" s="242" t="s">
        <v>284</v>
      </c>
      <c r="C23" s="224">
        <f>SUM(C15:C22)</f>
        <v>62890270.85</v>
      </c>
      <c r="D23" s="265"/>
    </row>
    <row r="25" ht="15">
      <c r="B25" s="89" t="str">
        <f>+UPPER(B10)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14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14"/>
    <dataValidation allowBlank="1" showInputMessage="1" showErrorMessage="1" prompt="Método de valuación aplicados." sqref="D14"/>
    <dataValidation allowBlank="1" showInputMessage="1" showErrorMessage="1" prompt="Corresponde al nombre o descripción de la cuenta de acuerdo al Plan de Cuentas emitido por el CONAC." sqref="B7 B14"/>
    <dataValidation allowBlank="1" showInputMessage="1" showErrorMessage="1" prompt="Sistema de costeo y método de valuación aplicados a los inventarios (UEPS, PROMEDIO, etc.)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2017-10-30T19:07:00Z</cp:lastPrinted>
  <dcterms:created xsi:type="dcterms:W3CDTF">2012-12-11T20:36:24Z</dcterms:created>
  <dcterms:modified xsi:type="dcterms:W3CDTF">2018-01-08T20:39:35Z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